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9320" windowHeight="12120" tabRatio="708" activeTab="3"/>
  </bookViews>
  <sheets>
    <sheet name="I" sheetId="1" r:id="rId1"/>
    <sheet name="II" sheetId="2" r:id="rId2"/>
    <sheet name="1" sheetId="3" r:id="rId3"/>
    <sheet name="2" sheetId="4" r:id="rId4"/>
  </sheets>
  <definedNames>
    <definedName name="_xlnm.Print_Area" localSheetId="2">'1'!$A$1:$J$58</definedName>
    <definedName name="_xlnm.Print_Area" localSheetId="3">'2'!$A$1:$J$58</definedName>
    <definedName name="_xlnm.Print_Area" localSheetId="0">'I'!$A$1:$J$58</definedName>
    <definedName name="_xlnm.Print_Area" localSheetId="1">'II'!$A$1:$J$58</definedName>
  </definedNames>
  <calcPr fullCalcOnLoad="1"/>
</workbook>
</file>

<file path=xl/comments1.xml><?xml version="1.0" encoding="utf-8"?>
<comments xmlns="http://schemas.openxmlformats.org/spreadsheetml/2006/main">
  <authors>
    <author>utente</author>
  </authors>
  <commentList>
    <comment ref="B39" authorId="0">
      <text>
        <r>
          <rPr>
            <b/>
            <sz val="9"/>
            <rFont val="Tahoma"/>
            <family val="2"/>
          </rPr>
          <t>SENSENSAZIONI ATLETICHE E FISICHE</t>
        </r>
        <r>
          <rPr>
            <sz val="9"/>
            <rFont val="Tahoma"/>
            <family val="2"/>
          </rPr>
          <t xml:space="preserve">
INSERIRE EVENTUALI CONSIDERAZIONI SU INFORTUNI E ACCIACCHI VARI ANCHE MINIMAMENTE AVVERTITI</t>
        </r>
      </text>
    </comment>
    <comment ref="B44" authorId="0">
      <text>
        <r>
          <rPr>
            <b/>
            <sz val="9"/>
            <rFont val="Tahoma"/>
            <family val="2"/>
          </rPr>
          <t xml:space="preserve">NOTE METABOLICHE RELATIVE A COMPENSO, DOSAGGI INSULINA, IPO/IPERGLICEMIE, MODIFICHE TERAPIA, TIMING, VARIAZIONE RAPPORTO INSULINA CHO, ETC
</t>
        </r>
        <r>
          <rPr>
            <sz val="9"/>
            <rFont val="Tahoma"/>
            <family val="2"/>
          </rPr>
          <t xml:space="preserve">
</t>
        </r>
      </text>
    </comment>
    <comment ref="B49" authorId="0">
      <text>
        <r>
          <rPr>
            <b/>
            <sz val="9"/>
            <rFont val="Tahoma"/>
            <family val="2"/>
          </rPr>
          <t>NOTE SU ALIMENTAZIONE, MACRONUTRIENTI, APPORTO CALORICO, TIMING DEI PASTI, PESO CORPOREO</t>
        </r>
        <r>
          <rPr>
            <sz val="9"/>
            <rFont val="Tahoma"/>
            <family val="2"/>
          </rPr>
          <t xml:space="preserve">
</t>
        </r>
      </text>
    </comment>
    <comment ref="B54" authorId="0">
      <text>
        <r>
          <rPr>
            <b/>
            <sz val="9"/>
            <rFont val="Tahoma"/>
            <family val="2"/>
          </rPr>
          <t xml:space="preserve">note su sensazioni mentali, motivazionali, difficoltà, momenti sì, momenti nì, momenti no! Emozioni, pensieri, riflessioni … in libertà
</t>
        </r>
      </text>
    </comment>
  </commentList>
</comments>
</file>

<file path=xl/comments2.xml><?xml version="1.0" encoding="utf-8"?>
<comments xmlns="http://schemas.openxmlformats.org/spreadsheetml/2006/main">
  <authors>
    <author>utente</author>
  </authors>
  <commentList>
    <comment ref="B39" authorId="0">
      <text>
        <r>
          <rPr>
            <b/>
            <sz val="9"/>
            <rFont val="Tahoma"/>
            <family val="2"/>
          </rPr>
          <t>SENSENSAZIONI ATLETICHE E FISICHE</t>
        </r>
        <r>
          <rPr>
            <sz val="9"/>
            <rFont val="Tahoma"/>
            <family val="2"/>
          </rPr>
          <t xml:space="preserve">
INSERIRE EVENTUALI CONSIDERAZIONI SU INFORTUNI E ACCIACCHI VARI ANCHE MINIMAMENTE AVVERTITI</t>
        </r>
      </text>
    </comment>
    <comment ref="B44" authorId="0">
      <text>
        <r>
          <rPr>
            <b/>
            <sz val="9"/>
            <rFont val="Tahoma"/>
            <family val="2"/>
          </rPr>
          <t xml:space="preserve">NOTE METABOLICHE RELATIVE A COMPENSO, DOSAGGI INSULINA, IPO/IPERGLICEMIE, MODIFICHE TERAPIA, TIMING, VARIAZIONE RAPPORTO INSULINA CHO, ETC
</t>
        </r>
        <r>
          <rPr>
            <sz val="9"/>
            <rFont val="Tahoma"/>
            <family val="2"/>
          </rPr>
          <t xml:space="preserve">
</t>
        </r>
      </text>
    </comment>
    <comment ref="B49" authorId="0">
      <text>
        <r>
          <rPr>
            <b/>
            <sz val="9"/>
            <rFont val="Tahoma"/>
            <family val="2"/>
          </rPr>
          <t>NOTE SU ALIMENTAZIONE, MACRONUTRIENTI, APPORTO CALORICO, TIMING DEI PASTI, PESO CORPOREO</t>
        </r>
        <r>
          <rPr>
            <sz val="9"/>
            <rFont val="Tahoma"/>
            <family val="2"/>
          </rPr>
          <t xml:space="preserve">
</t>
        </r>
      </text>
    </comment>
    <comment ref="B54" authorId="0">
      <text>
        <r>
          <rPr>
            <b/>
            <sz val="9"/>
            <rFont val="Tahoma"/>
            <family val="2"/>
          </rPr>
          <t xml:space="preserve">note su sensazioni mentali, motivazionali, difficoltà, momenti sì, momenti nì, momenti no! Emozioni, pensieri, riflessioni … in libertà
</t>
        </r>
      </text>
    </comment>
  </commentList>
</comments>
</file>

<file path=xl/comments3.xml><?xml version="1.0" encoding="utf-8"?>
<comments xmlns="http://schemas.openxmlformats.org/spreadsheetml/2006/main">
  <authors>
    <author>utente</author>
  </authors>
  <commentList>
    <comment ref="B39" authorId="0">
      <text>
        <r>
          <rPr>
            <b/>
            <sz val="9"/>
            <rFont val="Tahoma"/>
            <family val="2"/>
          </rPr>
          <t>SENSENSAZIONI ATLETICHE E FISICHE</t>
        </r>
        <r>
          <rPr>
            <sz val="9"/>
            <rFont val="Tahoma"/>
            <family val="2"/>
          </rPr>
          <t xml:space="preserve">
INSERIRE EVENTUALI CONSIDERAZIONI SU INFORTUNI E ACCIACCHI VARI ANCHE MINIMAMENTE AVVERTITI</t>
        </r>
      </text>
    </comment>
    <comment ref="B44" authorId="0">
      <text>
        <r>
          <rPr>
            <b/>
            <sz val="9"/>
            <rFont val="Tahoma"/>
            <family val="2"/>
          </rPr>
          <t xml:space="preserve">NOTE METABOLICHE RELATIVE A COMPENSO, DOSAGGI INSULINA, IPO/IPERGLICEMIE, MODIFICHE TERAPIA, TIMING, VARIAZIONE RAPPORTO INSULINA CHO, ETC
</t>
        </r>
        <r>
          <rPr>
            <sz val="9"/>
            <rFont val="Tahoma"/>
            <family val="2"/>
          </rPr>
          <t xml:space="preserve">
</t>
        </r>
      </text>
    </comment>
    <comment ref="B49" authorId="0">
      <text>
        <r>
          <rPr>
            <b/>
            <sz val="9"/>
            <rFont val="Tahoma"/>
            <family val="2"/>
          </rPr>
          <t>NOTE SU ALIMENTAZIONE, MACRONUTRIENTI, APPORTO CALORICO, TIMING DEI PASTI, PESO CORPOREO</t>
        </r>
        <r>
          <rPr>
            <sz val="9"/>
            <rFont val="Tahoma"/>
            <family val="2"/>
          </rPr>
          <t xml:space="preserve">
</t>
        </r>
      </text>
    </comment>
    <comment ref="B54" authorId="0">
      <text>
        <r>
          <rPr>
            <b/>
            <sz val="9"/>
            <rFont val="Tahoma"/>
            <family val="2"/>
          </rPr>
          <t xml:space="preserve">note su sensazioni mentali, motivazionali, difficoltà, momenti sì, momenti nì, momenti no! Emozioni, pensieri, riflessioni … in libertà
</t>
        </r>
      </text>
    </comment>
  </commentList>
</comments>
</file>

<file path=xl/comments4.xml><?xml version="1.0" encoding="utf-8"?>
<comments xmlns="http://schemas.openxmlformats.org/spreadsheetml/2006/main">
  <authors>
    <author>utente</author>
  </authors>
  <commentList>
    <comment ref="B39" authorId="0">
      <text>
        <r>
          <rPr>
            <b/>
            <sz val="9"/>
            <rFont val="Tahoma"/>
            <family val="2"/>
          </rPr>
          <t>SENSENSAZIONI ATLETICHE E FISICHE</t>
        </r>
        <r>
          <rPr>
            <sz val="9"/>
            <rFont val="Tahoma"/>
            <family val="2"/>
          </rPr>
          <t xml:space="preserve">
INSERIRE EVENTUALI CONSIDERAZIONI SU INFORTUNI E ACCIACCHI VARI ANCHE MINIMAMENTE AVVERTITI</t>
        </r>
      </text>
    </comment>
    <comment ref="B44" authorId="0">
      <text>
        <r>
          <rPr>
            <b/>
            <sz val="9"/>
            <rFont val="Tahoma"/>
            <family val="2"/>
          </rPr>
          <t xml:space="preserve">NOTE METABOLICHE RELATIVE A COMPENSO, DOSAGGI INSULINA, IPO/IPERGLICEMIE, MODIFICHE TERAPIA, TIMING, VARIAZIONE RAPPORTO INSULINA CHO, ETC
</t>
        </r>
        <r>
          <rPr>
            <sz val="9"/>
            <rFont val="Tahoma"/>
            <family val="2"/>
          </rPr>
          <t xml:space="preserve">
</t>
        </r>
      </text>
    </comment>
    <comment ref="B49" authorId="0">
      <text>
        <r>
          <rPr>
            <b/>
            <sz val="9"/>
            <rFont val="Tahoma"/>
            <family val="2"/>
          </rPr>
          <t>NOTE SU ALIMENTAZIONE, MACRONUTRIENTI, APPORTO CALORICO, TIMING DEI PASTI, PESO CORPOREO</t>
        </r>
        <r>
          <rPr>
            <sz val="9"/>
            <rFont val="Tahoma"/>
            <family val="2"/>
          </rPr>
          <t xml:space="preserve">
</t>
        </r>
      </text>
    </comment>
    <comment ref="B54" authorId="0">
      <text>
        <r>
          <rPr>
            <b/>
            <sz val="9"/>
            <rFont val="Tahoma"/>
            <family val="2"/>
          </rPr>
          <t xml:space="preserve">note su sensazioni mentali, motivazionali, difficoltà, momenti sì, momenti nì, momenti no! Emozioni, pensieri, riflessioni … in libertà
</t>
        </r>
      </text>
    </comment>
  </commentList>
</comments>
</file>

<file path=xl/sharedStrings.xml><?xml version="1.0" encoding="utf-8"?>
<sst xmlns="http://schemas.openxmlformats.org/spreadsheetml/2006/main" count="438" uniqueCount="127">
  <si>
    <t>Gestione altalentante. Due giorni monitorati da senzore praticamente con grafico piatto intorno ai 100. Ultimi due fgiornio con le solite altalene, ma neanche con troppi sbalzi.</t>
  </si>
  <si>
    <t>In migliramento. Tolto il consumo di vino per una sorta di "quaresima" vista più come un periodo di depurazione che altro. Sto assumendo qualche "cho" ad ogni seduta di allenamento per allenare lo stomaco a lavorare sotto sforzo.</t>
  </si>
  <si>
    <t>Sempre "tirato" per questo periodo di prolungato mutare di tante piccole cose. Ma sembra essere tornata una volonà di base di voler far bene e dei lasciiare andare il superfluo.</t>
  </si>
  <si>
    <t>25/30MIN DI CORSA FACILE A SENSAZIONE.</t>
  </si>
  <si>
    <t>1</t>
  </si>
  <si>
    <t>2</t>
  </si>
  <si>
    <t>3</t>
  </si>
  <si>
    <t>4</t>
  </si>
  <si>
    <t>STANCO E DEMOTIVATO-PREOCCUPATO. UN BRICIOLO DI CONVINZIONE DI POTER RIPRENDERE</t>
  </si>
  <si>
    <t>STANCO E DEMOTIVATO-PREOCCUPATO</t>
  </si>
  <si>
    <t>BLOCCATO DA MAL DI SCHIENA, QUESTA E' LA PRIMA SETTIMANA DI ALLENAMENTO. NON SONO PIU' IO VIAGGIO A SEI AL KM. L'ALLENAMENTO A 5 AL KM (3 K DOPO IL FARTLEK) AL MASSIMO DEI BATTITI. 1 VOLTA A 5 CORREVO LA MARATONA</t>
  </si>
  <si>
    <t>Scarico</t>
  </si>
  <si>
    <t>DEF</t>
  </si>
  <si>
    <t>Sì</t>
  </si>
  <si>
    <t>FP</t>
  </si>
  <si>
    <t>SI</t>
  </si>
  <si>
    <t>NO</t>
  </si>
  <si>
    <t>DOPO IL BLOCCO DA MAL DI SCHIENA, IN MIGLIORAMENTO PRIMA SETTIMANA COMPLETA. BATTI MOLTO ALTI A RITMO GARA.</t>
  </si>
  <si>
    <t>Allenamento collinare. Durata 1h20min. 15/20min di riscaldamento in piano entro i 140/145bpm + resto della seduta permanendo in piano entro i 155bpm, in salita non superare i 170bpm, in discesa corri controllato senza guardare la FC, finire gli ultimi 2km in piano a 5'00" al km + defaticamento</t>
  </si>
  <si>
    <t>25/30min di corsa facile a sensazione.</t>
  </si>
  <si>
    <t>Progressivo al medio. Durata 50min/1h. 10min entro i 140bpm + 30min entro i 150bpm + 10/20min entro i 160bpm + defaticamento.</t>
  </si>
  <si>
    <t>RS</t>
  </si>
  <si>
    <t xml:space="preserve">. Ripetute brevi in salita. 15/20min di riscaldamento tra 130 e 140bpm + 2/3 allunghi di 10sec con 35sec di rec. al passo + su un tratto di salita o cavalcavia (pendenza 6/8%) eseguire 9 progressioni di corsa forte in salita con 1min45sec di rec. tra passo e corsa lenta tornando alla base della salita + sul piano 2km da aumentare a 2.5km a 4'50" al km + defaticamento </t>
  </si>
  <si>
    <t>Lipidico in piano. Durata 40/50min. 10min entro i 140bpm + resto della seduta entro i 150bpm + defaticamento</t>
  </si>
  <si>
    <t>Fartlek su percorso ondulato. 15/20min di riscaldamento tra 130 e 140bpm + 2/3 allunghi di 10sec con 35sec di rec. al passo + 9 volte x 1min di corsa forte alternato a 1min30sec di corsa lenta + 3km a 5'00" al km + defaticamento</t>
  </si>
  <si>
    <t>Mezza Maratona</t>
  </si>
  <si>
    <t>Solo due settimane fa non pensavo neanche lontanamente di poter finire una corsa. L'ho fatto, senza complicazioni (dolorivari, problemi allo stomaco). Forse un po’ di rabbia sfogata con un ultimo Km sotti i 4'/Km. Speriamo sia un nuovo inizio</t>
  </si>
  <si>
    <t>A3</t>
  </si>
  <si>
    <t>FK</t>
  </si>
  <si>
    <r>
      <t xml:space="preserve">VAR PESO (+/-) </t>
    </r>
    <r>
      <rPr>
        <sz val="9"/>
        <color indexed="12"/>
        <rFont val="Arial Narrow"/>
        <family val="2"/>
      </rPr>
      <t>(AGGIORNATO)</t>
    </r>
  </si>
  <si>
    <r>
      <t xml:space="preserve">RAPP INS:CHO </t>
    </r>
    <r>
      <rPr>
        <sz val="9"/>
        <color indexed="12"/>
        <rFont val="Arial Narrow"/>
        <family val="2"/>
      </rPr>
      <t>(AGGIORNATO)</t>
    </r>
  </si>
  <si>
    <t>FCM</t>
  </si>
  <si>
    <t>a</t>
  </si>
  <si>
    <t>GARA</t>
  </si>
  <si>
    <t>DISTANZA (KM)</t>
  </si>
  <si>
    <t>DURATA (HH:MM:SS)</t>
  </si>
  <si>
    <t>FCM</t>
  </si>
  <si>
    <t>NOME</t>
  </si>
  <si>
    <t>DURATA (HH:MM:SS)</t>
  </si>
  <si>
    <r>
      <t>ROADMAPPER</t>
    </r>
    <r>
      <rPr>
        <b/>
        <i/>
        <sz val="18"/>
        <color indexed="12"/>
        <rFont val="Arial Narrow"/>
        <family val="2"/>
      </rPr>
      <t xml:space="preserve"> SPORT BOOK</t>
    </r>
  </si>
  <si>
    <r>
      <t>ROADMAPPER</t>
    </r>
    <r>
      <rPr>
        <b/>
        <i/>
        <sz val="18"/>
        <color indexed="12"/>
        <rFont val="Arial Narrow"/>
        <family val="2"/>
      </rPr>
      <t xml:space="preserve"> SPORT BOOK</t>
    </r>
  </si>
  <si>
    <t>HAI SVOLTO LA
SEDUTA PREVISTA?</t>
  </si>
  <si>
    <t>HAI SVOLTO LA
SEDUTA PREVISTA?</t>
  </si>
  <si>
    <t>% TARGET</t>
  </si>
  <si>
    <t>% TARGET</t>
  </si>
  <si>
    <t>NOME</t>
  </si>
  <si>
    <t>ORA INIZIO</t>
  </si>
  <si>
    <t>GARA</t>
  </si>
  <si>
    <t>da</t>
  </si>
  <si>
    <t>da</t>
  </si>
  <si>
    <t>a</t>
  </si>
  <si>
    <t>ALTEZZA</t>
  </si>
  <si>
    <t>TERAPIA</t>
  </si>
  <si>
    <t xml:space="preserve">V </t>
  </si>
  <si>
    <t>RITMO/PASSO</t>
  </si>
  <si>
    <t>FCM</t>
  </si>
  <si>
    <t>RISCALD.</t>
  </si>
  <si>
    <t>STRETCHING</t>
  </si>
  <si>
    <t>VOTO 1-5</t>
  </si>
  <si>
    <t>SCARPA</t>
  </si>
  <si>
    <t>CHO PRE AF</t>
  </si>
  <si>
    <t>STATS</t>
  </si>
  <si>
    <t>RITMO MEDIO</t>
  </si>
  <si>
    <t>MEDIA CHO AF</t>
  </si>
  <si>
    <t>BASALE (TIPO+UI DIE)</t>
  </si>
  <si>
    <t>PRONTA / RAPIDA</t>
  </si>
  <si>
    <t>NOTE ALLENAMENTO</t>
  </si>
  <si>
    <t>CHO IN AF</t>
  </si>
  <si>
    <t>CHO POST AF</t>
  </si>
  <si>
    <t>GLICE PRE AF</t>
  </si>
  <si>
    <t>GLICE IN AF</t>
  </si>
  <si>
    <t>GLICE POST AF</t>
  </si>
  <si>
    <t>10 RIGHE SETTIMANALI</t>
  </si>
  <si>
    <t>ATLETICA
MENTE</t>
  </si>
  <si>
    <t>METABOLICA
MENTE</t>
  </si>
  <si>
    <t>NUTRIZIONAL
MENTE</t>
  </si>
  <si>
    <t>MENTAL
MENTE</t>
  </si>
  <si>
    <t>ALLENAMENTO</t>
  </si>
  <si>
    <t>NOTE METABOLICHE</t>
  </si>
  <si>
    <t>MEDIA GLICE AF</t>
  </si>
  <si>
    <t>SCARICO</t>
  </si>
  <si>
    <t>STRETCHING %</t>
  </si>
  <si>
    <t>MEDIA VOTO</t>
  </si>
  <si>
    <t>SCARPE PIU' UTILIZZATE</t>
  </si>
  <si>
    <t>A2</t>
  </si>
  <si>
    <t>KM SETTIMANALI</t>
  </si>
  <si>
    <t>TOT KM DA INIZIO</t>
  </si>
  <si>
    <t>TOT TEMPO SETT</t>
  </si>
  <si>
    <t>TEMPO DA INIZIO</t>
  </si>
  <si>
    <t>-</t>
  </si>
  <si>
    <t>ULTIMA A1C</t>
  </si>
  <si>
    <t>PESO AGGIORNATO</t>
  </si>
  <si>
    <t>CITTA'</t>
  </si>
  <si>
    <t>ETA'</t>
  </si>
  <si>
    <t>TEMPO</t>
  </si>
  <si>
    <t>RITMO/KM</t>
  </si>
  <si>
    <t>NR ALL. SETT.</t>
  </si>
  <si>
    <t>NR ALL TOTALI</t>
  </si>
  <si>
    <t>RISCALD. %</t>
  </si>
  <si>
    <t>FONDO</t>
  </si>
  <si>
    <t>QUALITA'</t>
  </si>
  <si>
    <t>L</t>
  </si>
  <si>
    <t>M</t>
  </si>
  <si>
    <t>G</t>
  </si>
  <si>
    <t>S</t>
  </si>
  <si>
    <t>D</t>
  </si>
  <si>
    <t>L42</t>
  </si>
  <si>
    <t>TIPO</t>
  </si>
  <si>
    <t>Riposo</t>
  </si>
  <si>
    <t>Fondo</t>
  </si>
  <si>
    <t>Qualità</t>
  </si>
  <si>
    <t>FL</t>
  </si>
  <si>
    <t>TEST</t>
  </si>
  <si>
    <t>DISTANZA (KM)</t>
  </si>
  <si>
    <t>DISTANZA (KM)</t>
  </si>
  <si>
    <t>DURATA (HH:MM:SS)</t>
  </si>
  <si>
    <t>a</t>
  </si>
  <si>
    <r>
      <t xml:space="preserve">OBIETTIVO </t>
    </r>
    <r>
      <rPr>
        <sz val="8"/>
        <color indexed="12"/>
        <rFont val="Arial Narrow"/>
        <family val="2"/>
      </rPr>
      <t>(AGGIORNATO)</t>
    </r>
  </si>
  <si>
    <t>PIERLUIGI PAGANI</t>
  </si>
  <si>
    <t>CUSTOZA</t>
  </si>
  <si>
    <t>CSII</t>
  </si>
  <si>
    <t>ASPART</t>
  </si>
  <si>
    <t>1 A 14</t>
  </si>
  <si>
    <t>BERGAMO</t>
  </si>
  <si>
    <t>DIETA NON EQUILIBRATA. ALIMENTAZIONE UN PO' A CASACCIO. CONSUMO DI VINO AL PASTO SERALE</t>
  </si>
  <si>
    <t>A4</t>
  </si>
  <si>
    <t>SCARSO COMPENSO METABOLICO CON GLICEMIE ALTALENANTI</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</si>
</sst>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0_-;\-&quot;€&quot;* #,##0_-;_-&quot;€&quot;* &quot;-&quot;_-;_-@_-"/>
    <numFmt numFmtId="173" formatCode="_-&quot;€&quot;* #,##0.00_-;\-&quot;€&quot;* #,##0.00_-;_-&quot;€&quot;* &quot;-&quot;??_-;_-@_-"/>
    <numFmt numFmtId="174" formatCode="d\-mmm"/>
    <numFmt numFmtId="175" formatCode="[$-410]d\-mmm;@"/>
    <numFmt numFmtId="176" formatCode="0.0"/>
    <numFmt numFmtId="177" formatCode="h:mm;@"/>
    <numFmt numFmtId="178" formatCode="[$-F400]h:mm:ss\ m\./\p\."/>
    <numFmt numFmtId="179" formatCode="mm\:ss.0;@"/>
    <numFmt numFmtId="180" formatCode="[h]\:mm;@"/>
    <numFmt numFmtId="181" formatCode="[$-409]h:mm\ m\./\p\.;@"/>
    <numFmt numFmtId="182" formatCode="_-[$€-410]\ * #,##0.00_-;\-[$€-410]\ * #,##0.00_-;_-[$€-410]\ * &quot;-&quot;??_-;_-@_-"/>
    <numFmt numFmtId="183" formatCode="ddd\ d\-mmm;@"/>
    <numFmt numFmtId="184" formatCode="ddd\ dd\ mmm"/>
    <numFmt numFmtId="185" formatCode="[h]\:mm\:ss"/>
    <numFmt numFmtId="186" formatCode="hh\:mm\:ss"/>
    <numFmt numFmtId="187" formatCode="mm\:ss"/>
    <numFmt numFmtId="188" formatCode="mm\:ss;@"/>
    <numFmt numFmtId="189" formatCode="[h]\:mm"/>
    <numFmt numFmtId="190" formatCode="&quot;€&quot;#,##0.00"/>
    <numFmt numFmtId="191" formatCode="&quot;Sì&quot;;&quot;Sì&quot;;&quot;No&quot;"/>
    <numFmt numFmtId="192" formatCode="&quot;Vero&quot;;&quot;Vero&quot;;&quot;Falso&quot;"/>
    <numFmt numFmtId="193" formatCode="&quot;Attivo&quot;;&quot;Attivo&quot;;&quot;Disattivo&quot;"/>
    <numFmt numFmtId="194" formatCode="[$€-2]\ #.##000_);[Red]\([$€-2]\ #.##000\)"/>
    <numFmt numFmtId="195" formatCode="h\.mm\.ss"/>
  </numFmts>
  <fonts count="51">
    <font>
      <sz val="10"/>
      <name val="Arial"/>
      <family val="2"/>
    </font>
    <font>
      <sz val="11"/>
      <color indexed="8"/>
      <name val="Calibri"/>
      <family val="2"/>
    </font>
    <font>
      <b/>
      <sz val="9"/>
      <name val="Tahoma"/>
      <family val="2"/>
    </font>
    <font>
      <sz val="9"/>
      <name val="Tahoma"/>
      <family val="2"/>
    </font>
    <font>
      <b/>
      <i/>
      <sz val="18"/>
      <color indexed="10"/>
      <name val="Arial Narrow"/>
      <family val="2"/>
    </font>
    <font>
      <u val="single"/>
      <sz val="10"/>
      <color indexed="12"/>
      <name val="Arial"/>
      <family val="2"/>
    </font>
    <font>
      <sz val="8"/>
      <name val="Verdana"/>
      <family val="0"/>
    </font>
    <font>
      <b/>
      <sz val="18"/>
      <color indexed="56"/>
      <name val="Cambria"/>
      <family val="2"/>
    </font>
    <font>
      <b/>
      <sz val="15"/>
      <color indexed="56"/>
      <name val="Calibri"/>
      <family val="2"/>
    </font>
    <font>
      <b/>
      <sz val="11"/>
      <color indexed="56"/>
      <name val="Calibri"/>
      <family val="2"/>
    </font>
    <font>
      <u val="single"/>
      <sz val="10"/>
      <color indexed="61"/>
      <name val="Arial"/>
      <family val="2"/>
    </font>
    <font>
      <sz val="9"/>
      <color indexed="12"/>
      <name val="Arial"/>
      <family val="2"/>
    </font>
    <font>
      <b/>
      <i/>
      <sz val="18"/>
      <color indexed="12"/>
      <name val="Arial Narrow"/>
      <family val="2"/>
    </font>
    <font>
      <b/>
      <sz val="11"/>
      <color indexed="12"/>
      <name val="Arial Narrow"/>
      <family val="0"/>
    </font>
    <font>
      <b/>
      <sz val="16"/>
      <color indexed="12"/>
      <name val="Arial Narrow"/>
      <family val="2"/>
    </font>
    <font>
      <sz val="10"/>
      <color indexed="12"/>
      <name val="Arial"/>
      <family val="2"/>
    </font>
    <font>
      <b/>
      <sz val="14"/>
      <color indexed="12"/>
      <name val="Arial Narrow"/>
      <family val="0"/>
    </font>
    <font>
      <b/>
      <sz val="12"/>
      <color indexed="12"/>
      <name val="Arial Narrow"/>
      <family val="2"/>
    </font>
    <font>
      <b/>
      <sz val="10"/>
      <color indexed="12"/>
      <name val="Arial Narrow"/>
      <family val="2"/>
    </font>
    <font>
      <sz val="8"/>
      <color indexed="12"/>
      <name val="Arial Narrow"/>
      <family val="2"/>
    </font>
    <font>
      <sz val="10"/>
      <color indexed="12"/>
      <name val="Arial Narrow"/>
      <family val="2"/>
    </font>
    <font>
      <b/>
      <sz val="9"/>
      <color indexed="12"/>
      <name val="Arial Narrow"/>
      <family val="2"/>
    </font>
    <font>
      <sz val="9"/>
      <color indexed="12"/>
      <name val="Arial Narrow"/>
      <family val="2"/>
    </font>
    <font>
      <sz val="12"/>
      <color indexed="12"/>
      <name val="Arial Narrow"/>
      <family val="2"/>
    </font>
    <font>
      <b/>
      <sz val="7"/>
      <color indexed="12"/>
      <name val="Arial Narrow"/>
      <family val="2"/>
    </font>
    <font>
      <b/>
      <sz val="8"/>
      <color indexed="12"/>
      <name val="Arial Narrow"/>
      <family val="2"/>
    </font>
    <font>
      <b/>
      <sz val="6"/>
      <color indexed="12"/>
      <name val="Arial Narrow"/>
      <family val="0"/>
    </font>
    <font>
      <b/>
      <sz val="22"/>
      <color indexed="12"/>
      <name val="Arial Narrow"/>
      <family val="2"/>
    </font>
    <font>
      <b/>
      <sz val="10"/>
      <color indexed="12"/>
      <name val="Arial"/>
      <family val="2"/>
    </font>
    <font>
      <sz val="12"/>
      <color indexed="12"/>
      <name val="Arial"/>
      <family val="2"/>
    </font>
    <font>
      <b/>
      <sz val="10"/>
      <color indexed="12"/>
      <name val="Calibri"/>
      <family val="2"/>
    </font>
    <font>
      <sz val="8"/>
      <color indexed="12"/>
      <name val="Arial"/>
      <family val="2"/>
    </font>
    <font>
      <sz val="9"/>
      <color indexed="12"/>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8"/>
      <name val="Calibri"/>
      <family val="0"/>
    </font>
    <font>
      <sz val="10"/>
      <color indexed="10"/>
      <name val="Calibri"/>
      <family val="0"/>
    </font>
    <font>
      <sz val="10"/>
      <color indexed="8"/>
      <name val="Calibri"/>
      <family val="0"/>
    </font>
    <font>
      <i/>
      <sz val="10"/>
      <color indexed="8"/>
      <name val="Calibri"/>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2"/>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12"/>
      </left>
      <right style="thin">
        <color indexed="12"/>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5" fillId="16" borderId="1" applyNumberFormat="0" applyAlignment="0" applyProtection="0"/>
    <xf numFmtId="0" fontId="41" fillId="0" borderId="2" applyNumberFormat="0" applyFill="0" applyAlignment="0" applyProtection="0"/>
    <xf numFmtId="0" fontId="36" fillId="17" borderId="3" applyNumberFormat="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40" fillId="7" borderId="1" applyNumberFormat="0" applyAlignment="0" applyProtection="0"/>
    <xf numFmtId="41" fontId="0" fillId="0" borderId="0" applyFont="0" applyFill="0" applyBorder="0" applyAlignment="0" applyProtection="0"/>
    <xf numFmtId="0" fontId="42" fillId="22" borderId="0" applyNumberFormat="0" applyBorder="0" applyAlignment="0" applyProtection="0"/>
    <xf numFmtId="0" fontId="0" fillId="23" borderId="4" applyNumberFormat="0" applyFont="0" applyAlignment="0" applyProtection="0"/>
    <xf numFmtId="0" fontId="43" fillId="16"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39"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44" fillId="0" borderId="9" applyNumberFormat="0" applyFill="0" applyAlignment="0" applyProtection="0"/>
    <xf numFmtId="0" fontId="34" fillId="3" borderId="0" applyNumberFormat="0" applyBorder="0" applyAlignment="0" applyProtection="0"/>
    <xf numFmtId="0" fontId="3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cellStyleXfs>
  <cellXfs count="144">
    <xf numFmtId="0" fontId="0" fillId="0" borderId="0" xfId="0" applyAlignment="1">
      <alignment/>
    </xf>
    <xf numFmtId="0" fontId="15" fillId="0" borderId="0" xfId="0" applyFont="1" applyAlignment="1">
      <alignment/>
    </xf>
    <xf numFmtId="0" fontId="11" fillId="0" borderId="0" xfId="0" applyFont="1" applyAlignment="1">
      <alignment/>
    </xf>
    <xf numFmtId="0" fontId="28" fillId="0" borderId="0" xfId="0" applyFont="1" applyAlignment="1">
      <alignment/>
    </xf>
    <xf numFmtId="21" fontId="28" fillId="0" borderId="0" xfId="0" applyNumberFormat="1" applyFont="1" applyAlignment="1">
      <alignment/>
    </xf>
    <xf numFmtId="1" fontId="17" fillId="16" borderId="10" xfId="0" applyNumberFormat="1" applyFont="1" applyFill="1" applyBorder="1" applyAlignment="1" applyProtection="1">
      <alignment horizontal="center" vertical="center" wrapText="1" shrinkToFit="1"/>
      <protection/>
    </xf>
    <xf numFmtId="0" fontId="17" fillId="16" borderId="11" xfId="0" applyNumberFormat="1" applyFont="1" applyFill="1" applyBorder="1" applyAlignment="1" applyProtection="1">
      <alignment horizontal="center" vertical="center" wrapText="1" shrinkToFit="1"/>
      <protection/>
    </xf>
    <xf numFmtId="179" fontId="17" fillId="16" borderId="10" xfId="0" applyNumberFormat="1" applyFont="1" applyFill="1" applyBorder="1" applyAlignment="1" applyProtection="1">
      <alignment horizontal="center" vertical="center" wrapText="1" shrinkToFit="1"/>
      <protection/>
    </xf>
    <xf numFmtId="187" fontId="13" fillId="16" borderId="10" xfId="0" applyNumberFormat="1" applyFont="1" applyFill="1" applyBorder="1" applyAlignment="1" applyProtection="1">
      <alignment horizontal="center" vertical="center" wrapText="1" shrinkToFit="1"/>
      <protection/>
    </xf>
    <xf numFmtId="0" fontId="13" fillId="16" borderId="10" xfId="0" applyFont="1" applyFill="1" applyBorder="1" applyAlignment="1" applyProtection="1">
      <alignment horizontal="center" vertical="center"/>
      <protection/>
    </xf>
    <xf numFmtId="176" fontId="13" fillId="16" borderId="10" xfId="0" applyNumberFormat="1" applyFont="1" applyFill="1" applyBorder="1" applyAlignment="1" applyProtection="1">
      <alignment horizontal="center" vertical="center" wrapText="1"/>
      <protection/>
    </xf>
    <xf numFmtId="176" fontId="13" fillId="16" borderId="10" xfId="0" applyNumberFormat="1" applyFont="1" applyFill="1" applyBorder="1" applyAlignment="1" applyProtection="1">
      <alignment horizontal="center" vertical="center" wrapText="1" shrinkToFit="1"/>
      <protection/>
    </xf>
    <xf numFmtId="1" fontId="13" fillId="16" borderId="10" xfId="0" applyNumberFormat="1" applyFont="1" applyFill="1" applyBorder="1" applyAlignment="1" applyProtection="1">
      <alignment horizontal="center" vertical="center" wrapText="1" shrinkToFit="1"/>
      <protection/>
    </xf>
    <xf numFmtId="9" fontId="13" fillId="16" borderId="10" xfId="49" applyFont="1" applyFill="1" applyBorder="1" applyAlignment="1" applyProtection="1">
      <alignment horizontal="center" vertical="center"/>
      <protection/>
    </xf>
    <xf numFmtId="1" fontId="13" fillId="16" borderId="10" xfId="0" applyNumberFormat="1" applyFont="1" applyFill="1" applyBorder="1" applyAlignment="1" applyProtection="1">
      <alignment horizontal="center" vertical="center"/>
      <protection/>
    </xf>
    <xf numFmtId="189" fontId="13" fillId="16" borderId="10" xfId="0" applyNumberFormat="1" applyFont="1" applyFill="1" applyBorder="1" applyAlignment="1" applyProtection="1">
      <alignment horizontal="center" vertical="center" wrapText="1"/>
      <protection/>
    </xf>
    <xf numFmtId="176" fontId="13" fillId="16" borderId="10" xfId="0" applyNumberFormat="1" applyFont="1" applyFill="1" applyBorder="1" applyAlignment="1" applyProtection="1">
      <alignment horizontal="center" vertical="center"/>
      <protection/>
    </xf>
    <xf numFmtId="176" fontId="23" fillId="16" borderId="10" xfId="0" applyNumberFormat="1" applyFont="1" applyFill="1" applyBorder="1" applyAlignment="1" applyProtection="1">
      <alignment horizontal="center" vertical="center" wrapText="1" shrinkToFit="1"/>
      <protection/>
    </xf>
    <xf numFmtId="175" fontId="17" fillId="19" borderId="10" xfId="0" applyNumberFormat="1" applyFont="1" applyFill="1" applyBorder="1" applyAlignment="1" applyProtection="1">
      <alignment horizontal="center" vertical="center" wrapText="1" shrinkToFit="1"/>
      <protection locked="0"/>
    </xf>
    <xf numFmtId="184" fontId="18" fillId="19" borderId="10" xfId="0" applyNumberFormat="1" applyFont="1" applyFill="1" applyBorder="1" applyAlignment="1" applyProtection="1">
      <alignment horizontal="center" vertical="center" wrapText="1" shrinkToFit="1"/>
      <protection locked="0"/>
    </xf>
    <xf numFmtId="175" fontId="18" fillId="24" borderId="11" xfId="0" applyNumberFormat="1" applyFont="1" applyFill="1" applyBorder="1" applyAlignment="1" applyProtection="1">
      <alignment horizontal="center" vertical="center" wrapText="1" shrinkToFit="1"/>
      <protection locked="0"/>
    </xf>
    <xf numFmtId="175" fontId="18" fillId="24" borderId="10" xfId="0" applyNumberFormat="1" applyFont="1" applyFill="1" applyBorder="1" applyAlignment="1" applyProtection="1">
      <alignment horizontal="center" vertical="center" wrapText="1" shrinkToFit="1"/>
      <protection locked="0"/>
    </xf>
    <xf numFmtId="178" fontId="20" fillId="24" borderId="10" xfId="0" applyNumberFormat="1" applyFont="1" applyFill="1" applyBorder="1" applyAlignment="1" applyProtection="1">
      <alignment horizontal="center" vertical="center" wrapText="1" shrinkToFit="1"/>
      <protection locked="0"/>
    </xf>
    <xf numFmtId="179" fontId="20" fillId="24" borderId="10" xfId="0" applyNumberFormat="1" applyFont="1" applyFill="1" applyBorder="1" applyAlignment="1" applyProtection="1">
      <alignment horizontal="center" vertical="center" wrapText="1" shrinkToFit="1"/>
      <protection locked="0"/>
    </xf>
    <xf numFmtId="185" fontId="17" fillId="16" borderId="10" xfId="0" applyNumberFormat="1" applyFont="1" applyFill="1" applyBorder="1" applyAlignment="1" applyProtection="1">
      <alignment horizontal="center" vertical="center" wrapText="1" shrinkToFit="1"/>
      <protection locked="0"/>
    </xf>
    <xf numFmtId="175" fontId="21" fillId="19" borderId="12" xfId="0" applyNumberFormat="1" applyFont="1" applyFill="1" applyBorder="1" applyAlignment="1" applyProtection="1">
      <alignment horizontal="center" vertical="center" wrapText="1" shrinkToFit="1"/>
      <protection locked="0"/>
    </xf>
    <xf numFmtId="175" fontId="21" fillId="19" borderId="10" xfId="0" applyNumberFormat="1" applyFont="1" applyFill="1" applyBorder="1" applyAlignment="1" applyProtection="1">
      <alignment horizontal="center" vertical="center" wrapText="1" shrinkToFit="1"/>
      <protection locked="0"/>
    </xf>
    <xf numFmtId="176" fontId="23" fillId="16" borderId="10" xfId="0" applyNumberFormat="1" applyFont="1" applyFill="1" applyBorder="1" applyAlignment="1" applyProtection="1">
      <alignment horizontal="center" vertical="center" wrapText="1" shrinkToFit="1"/>
      <protection locked="0"/>
    </xf>
    <xf numFmtId="0" fontId="23" fillId="16" borderId="10" xfId="0" applyNumberFormat="1" applyFont="1" applyFill="1" applyBorder="1" applyAlignment="1" applyProtection="1">
      <alignment horizontal="center" vertical="center" wrapText="1" shrinkToFit="1"/>
      <protection locked="0"/>
    </xf>
    <xf numFmtId="176" fontId="22" fillId="16" borderId="10" xfId="0" applyNumberFormat="1" applyFont="1" applyFill="1" applyBorder="1" applyAlignment="1" applyProtection="1">
      <alignment horizontal="center" vertical="center" wrapText="1" shrinkToFit="1"/>
      <protection locked="0"/>
    </xf>
    <xf numFmtId="176" fontId="23" fillId="0" borderId="10" xfId="0" applyNumberFormat="1" applyFont="1" applyFill="1" applyBorder="1" applyAlignment="1" applyProtection="1">
      <alignment horizontal="center" vertical="center" wrapText="1" shrinkToFit="1"/>
      <protection locked="0"/>
    </xf>
    <xf numFmtId="175" fontId="24" fillId="19" borderId="10" xfId="0" applyNumberFormat="1" applyFont="1" applyFill="1" applyBorder="1" applyAlignment="1" applyProtection="1">
      <alignment horizontal="center" vertical="center" wrapText="1" shrinkToFit="1"/>
      <protection locked="0"/>
    </xf>
    <xf numFmtId="175" fontId="18" fillId="19" borderId="10" xfId="0" applyNumberFormat="1" applyFont="1" applyFill="1" applyBorder="1" applyAlignment="1" applyProtection="1">
      <alignment horizontal="center" vertical="center" wrapText="1" shrinkToFit="1"/>
      <protection locked="0"/>
    </xf>
    <xf numFmtId="1" fontId="25" fillId="0" borderId="10" xfId="0" applyNumberFormat="1" applyFont="1" applyFill="1" applyBorder="1" applyAlignment="1" applyProtection="1">
      <alignment horizontal="center" vertical="center" wrapText="1" shrinkToFit="1"/>
      <protection locked="0"/>
    </xf>
    <xf numFmtId="177" fontId="13" fillId="0" borderId="10" xfId="0" applyNumberFormat="1" applyFont="1" applyFill="1" applyBorder="1" applyAlignment="1" applyProtection="1">
      <alignment horizontal="center" vertical="center" wrapText="1" shrinkToFit="1"/>
      <protection locked="0"/>
    </xf>
    <xf numFmtId="1" fontId="13" fillId="0" borderId="10" xfId="0" applyNumberFormat="1" applyFont="1" applyFill="1" applyBorder="1" applyAlignment="1" applyProtection="1">
      <alignment horizontal="center" vertical="center" wrapText="1" shrinkToFit="1"/>
      <protection locked="0"/>
    </xf>
    <xf numFmtId="176" fontId="13" fillId="0" borderId="10" xfId="0" applyNumberFormat="1" applyFont="1" applyFill="1" applyBorder="1" applyAlignment="1" applyProtection="1">
      <alignment horizontal="center" vertical="center" wrapText="1" shrinkToFit="1"/>
      <protection locked="0"/>
    </xf>
    <xf numFmtId="185" fontId="13" fillId="0" borderId="10" xfId="0" applyNumberFormat="1" applyFont="1" applyFill="1" applyBorder="1" applyAlignment="1" applyProtection="1">
      <alignment horizontal="center" vertical="center" wrapText="1" shrinkToFit="1"/>
      <protection locked="0"/>
    </xf>
    <xf numFmtId="0" fontId="15" fillId="24" borderId="13" xfId="0" applyFont="1" applyFill="1" applyBorder="1" applyAlignment="1" applyProtection="1">
      <alignment/>
      <protection locked="0"/>
    </xf>
    <xf numFmtId="0" fontId="15" fillId="24" borderId="14" xfId="0" applyFont="1" applyFill="1" applyBorder="1" applyAlignment="1" applyProtection="1">
      <alignment/>
      <protection locked="0"/>
    </xf>
    <xf numFmtId="1" fontId="26" fillId="0" borderId="10" xfId="0" applyNumberFormat="1" applyFont="1" applyFill="1" applyBorder="1" applyAlignment="1" applyProtection="1">
      <alignment horizontal="center" vertical="center" wrapText="1" shrinkToFit="1"/>
      <protection locked="0"/>
    </xf>
    <xf numFmtId="0" fontId="15" fillId="24" borderId="12" xfId="0" applyFont="1" applyFill="1" applyBorder="1" applyAlignment="1" applyProtection="1">
      <alignment/>
      <protection locked="0"/>
    </xf>
    <xf numFmtId="1" fontId="25" fillId="24" borderId="10" xfId="0" applyNumberFormat="1" applyFont="1" applyFill="1" applyBorder="1" applyAlignment="1" applyProtection="1">
      <alignment horizontal="center" vertical="center" wrapText="1" shrinkToFit="1"/>
      <protection locked="0"/>
    </xf>
    <xf numFmtId="1" fontId="13" fillId="24" borderId="10" xfId="0" applyNumberFormat="1" applyFont="1" applyFill="1" applyBorder="1" applyAlignment="1" applyProtection="1">
      <alignment horizontal="center" vertical="center" wrapText="1" shrinkToFit="1"/>
      <protection locked="0"/>
    </xf>
    <xf numFmtId="1" fontId="25" fillId="7" borderId="10" xfId="0" applyNumberFormat="1" applyFont="1" applyFill="1" applyBorder="1" applyAlignment="1" applyProtection="1">
      <alignment horizontal="center" vertical="center" wrapText="1" shrinkToFit="1"/>
      <protection locked="0"/>
    </xf>
    <xf numFmtId="1" fontId="20" fillId="7" borderId="10" xfId="0" applyNumberFormat="1" applyFont="1" applyFill="1" applyBorder="1" applyAlignment="1" applyProtection="1">
      <alignment horizontal="center" vertical="center" wrapText="1" shrinkToFit="1"/>
      <protection locked="0"/>
    </xf>
    <xf numFmtId="1" fontId="25" fillId="2" borderId="10" xfId="0" applyNumberFormat="1" applyFont="1" applyFill="1" applyBorder="1" applyAlignment="1" applyProtection="1">
      <alignment horizontal="center" vertical="center" wrapText="1" shrinkToFit="1"/>
      <protection locked="0"/>
    </xf>
    <xf numFmtId="1" fontId="20" fillId="2" borderId="10" xfId="0" applyNumberFormat="1" applyFont="1" applyFill="1" applyBorder="1" applyAlignment="1" applyProtection="1">
      <alignment horizontal="center" vertical="center" wrapText="1" shrinkToFit="1"/>
      <protection locked="0"/>
    </xf>
    <xf numFmtId="0" fontId="15" fillId="0" borderId="0" xfId="0" applyFont="1" applyAlignment="1" applyProtection="1">
      <alignment/>
      <protection locked="0"/>
    </xf>
    <xf numFmtId="1" fontId="25" fillId="0" borderId="10" xfId="0" applyNumberFormat="1" applyFont="1" applyFill="1" applyBorder="1" applyAlignment="1" applyProtection="1">
      <alignment horizontal="center" vertical="center" wrapText="1" shrinkToFit="1"/>
      <protection/>
    </xf>
    <xf numFmtId="0" fontId="19" fillId="19" borderId="10" xfId="0" applyFont="1" applyFill="1" applyBorder="1" applyAlignment="1" applyProtection="1">
      <alignment horizontal="center" vertical="center"/>
      <protection/>
    </xf>
    <xf numFmtId="0" fontId="19" fillId="19" borderId="10" xfId="0" applyFont="1" applyFill="1" applyBorder="1" applyAlignment="1" applyProtection="1">
      <alignment horizontal="center" vertical="center" wrapText="1"/>
      <protection/>
    </xf>
    <xf numFmtId="1" fontId="19" fillId="16" borderId="10" xfId="0" applyNumberFormat="1" applyFont="1" applyFill="1" applyBorder="1" applyAlignment="1" applyProtection="1">
      <alignment horizontal="center" vertical="center" wrapText="1" shrinkToFit="1"/>
      <protection/>
    </xf>
    <xf numFmtId="180" fontId="19" fillId="19" borderId="10" xfId="0" applyNumberFormat="1" applyFont="1" applyFill="1" applyBorder="1" applyAlignment="1" applyProtection="1">
      <alignment horizontal="center" vertical="center"/>
      <protection/>
    </xf>
    <xf numFmtId="176" fontId="19" fillId="19" borderId="10" xfId="0" applyNumberFormat="1" applyFont="1" applyFill="1" applyBorder="1" applyAlignment="1" applyProtection="1">
      <alignment horizontal="center" vertical="center"/>
      <protection/>
    </xf>
    <xf numFmtId="21" fontId="15" fillId="16" borderId="0" xfId="0" applyNumberFormat="1" applyFont="1" applyFill="1" applyAlignment="1" applyProtection="1">
      <alignment/>
      <protection/>
    </xf>
    <xf numFmtId="175" fontId="18" fillId="25" borderId="11" xfId="0" applyNumberFormat="1" applyFont="1" applyFill="1" applyBorder="1" applyAlignment="1" applyProtection="1">
      <alignment horizontal="center" vertical="center" wrapText="1" shrinkToFit="1"/>
      <protection locked="0"/>
    </xf>
    <xf numFmtId="175" fontId="18" fillId="25" borderId="10" xfId="0" applyNumberFormat="1" applyFont="1" applyFill="1" applyBorder="1" applyAlignment="1" applyProtection="1">
      <alignment horizontal="center" vertical="center" wrapText="1" shrinkToFit="1"/>
      <protection locked="0"/>
    </xf>
    <xf numFmtId="175" fontId="17" fillId="25" borderId="11" xfId="0" applyNumberFormat="1" applyFont="1" applyFill="1" applyBorder="1" applyAlignment="1" applyProtection="1">
      <alignment horizontal="center" vertical="center" wrapText="1" shrinkToFit="1"/>
      <protection locked="0"/>
    </xf>
    <xf numFmtId="1" fontId="17" fillId="25" borderId="10" xfId="0" applyNumberFormat="1" applyFont="1" applyFill="1" applyBorder="1" applyAlignment="1" applyProtection="1">
      <alignment horizontal="center" vertical="center" wrapText="1" shrinkToFit="1"/>
      <protection locked="0"/>
    </xf>
    <xf numFmtId="185" fontId="17" fillId="24" borderId="10" xfId="0" applyNumberFormat="1" applyFont="1" applyFill="1" applyBorder="1" applyAlignment="1" applyProtection="1">
      <alignment horizontal="center" vertical="center" wrapText="1" shrinkToFit="1"/>
      <protection locked="0"/>
    </xf>
    <xf numFmtId="176" fontId="23" fillId="24" borderId="10" xfId="0" applyNumberFormat="1" applyFont="1" applyFill="1" applyBorder="1" applyAlignment="1" applyProtection="1">
      <alignment horizontal="center" vertical="center" wrapText="1" shrinkToFit="1"/>
      <protection locked="0"/>
    </xf>
    <xf numFmtId="176" fontId="22" fillId="24" borderId="10" xfId="0" applyNumberFormat="1" applyFont="1" applyFill="1" applyBorder="1" applyAlignment="1" applyProtection="1">
      <alignment horizontal="center" vertical="center" wrapText="1" shrinkToFit="1"/>
      <protection locked="0"/>
    </xf>
    <xf numFmtId="175" fontId="21" fillId="19" borderId="10" xfId="0" applyNumberFormat="1" applyFont="1" applyFill="1" applyBorder="1" applyAlignment="1" applyProtection="1">
      <alignment horizontal="center" vertical="center" wrapText="1" shrinkToFit="1"/>
      <protection locked="0"/>
    </xf>
    <xf numFmtId="1" fontId="13" fillId="0" borderId="10" xfId="0" applyNumberFormat="1" applyFont="1" applyFill="1" applyBorder="1" applyAlignment="1" applyProtection="1">
      <alignment horizontal="center" vertical="center" wrapText="1" shrinkToFit="1"/>
      <protection locked="0"/>
    </xf>
    <xf numFmtId="185" fontId="13" fillId="0" borderId="10" xfId="0" applyNumberFormat="1" applyFont="1" applyFill="1" applyBorder="1" applyAlignment="1" applyProtection="1">
      <alignment horizontal="center" vertical="center" wrapText="1" shrinkToFit="1"/>
      <protection locked="0"/>
    </xf>
    <xf numFmtId="175" fontId="18" fillId="19" borderId="10" xfId="0" applyNumberFormat="1" applyFont="1" applyFill="1" applyBorder="1" applyAlignment="1" applyProtection="1">
      <alignment horizontal="center" vertical="center" wrapText="1" shrinkToFit="1"/>
      <protection locked="0"/>
    </xf>
    <xf numFmtId="177" fontId="13" fillId="0" borderId="10" xfId="0" applyNumberFormat="1" applyFont="1" applyFill="1" applyBorder="1" applyAlignment="1" applyProtection="1">
      <alignment horizontal="center" vertical="center" wrapText="1" shrinkToFit="1"/>
      <protection locked="0"/>
    </xf>
    <xf numFmtId="176" fontId="13" fillId="0" borderId="10" xfId="0" applyNumberFormat="1" applyFont="1" applyFill="1" applyBorder="1" applyAlignment="1" applyProtection="1">
      <alignment horizontal="center" vertical="center" wrapText="1" shrinkToFit="1"/>
      <protection locked="0"/>
    </xf>
    <xf numFmtId="1" fontId="13" fillId="0" borderId="15" xfId="0" applyNumberFormat="1" applyFont="1" applyFill="1" applyBorder="1" applyAlignment="1" applyProtection="1">
      <alignment horizontal="center" vertical="center" wrapText="1" shrinkToFit="1"/>
      <protection locked="0"/>
    </xf>
    <xf numFmtId="1" fontId="13" fillId="0" borderId="11" xfId="0" applyNumberFormat="1" applyFont="1" applyFill="1" applyBorder="1" applyAlignment="1" applyProtection="1">
      <alignment horizontal="center" vertical="center" wrapText="1" shrinkToFit="1"/>
      <protection locked="0"/>
    </xf>
    <xf numFmtId="49" fontId="14" fillId="19" borderId="10" xfId="0" applyNumberFormat="1" applyFont="1" applyFill="1" applyBorder="1" applyAlignment="1" applyProtection="1">
      <alignment horizontal="center" vertical="center" wrapText="1" shrinkToFit="1"/>
      <protection locked="0"/>
    </xf>
    <xf numFmtId="184" fontId="18" fillId="19" borderId="10" xfId="0" applyNumberFormat="1" applyFont="1" applyFill="1" applyBorder="1" applyAlignment="1" applyProtection="1">
      <alignment horizontal="center" vertical="center" wrapText="1" shrinkToFit="1"/>
      <protection locked="0"/>
    </xf>
    <xf numFmtId="175" fontId="17" fillId="24" borderId="10" xfId="0" applyNumberFormat="1" applyFont="1" applyFill="1" applyBorder="1" applyAlignment="1" applyProtection="1">
      <alignment horizontal="center" vertical="center" wrapText="1" shrinkToFit="1"/>
      <protection locked="0"/>
    </xf>
    <xf numFmtId="175" fontId="13" fillId="24" borderId="11" xfId="0" applyNumberFormat="1" applyFont="1" applyFill="1" applyBorder="1" applyAlignment="1" applyProtection="1">
      <alignment horizontal="center" vertical="center" wrapText="1" shrinkToFit="1"/>
      <protection locked="0"/>
    </xf>
    <xf numFmtId="175" fontId="13" fillId="24" borderId="10" xfId="0" applyNumberFormat="1" applyFont="1" applyFill="1" applyBorder="1" applyAlignment="1" applyProtection="1">
      <alignment horizontal="center" vertical="center" wrapText="1" shrinkToFit="1"/>
      <protection locked="0"/>
    </xf>
    <xf numFmtId="0" fontId="17" fillId="24" borderId="10" xfId="0" applyNumberFormat="1" applyFont="1" applyFill="1" applyBorder="1" applyAlignment="1" applyProtection="1">
      <alignment horizontal="center" vertical="center" wrapText="1" shrinkToFit="1"/>
      <protection locked="0"/>
    </xf>
    <xf numFmtId="175" fontId="20" fillId="24" borderId="10" xfId="0" applyNumberFormat="1" applyFont="1" applyFill="1" applyBorder="1" applyAlignment="1" applyProtection="1">
      <alignment horizontal="center" vertical="center" wrapText="1" shrinkToFit="1"/>
      <protection locked="0"/>
    </xf>
    <xf numFmtId="175" fontId="16" fillId="24" borderId="16" xfId="0" applyNumberFormat="1" applyFont="1" applyFill="1" applyBorder="1" applyAlignment="1" applyProtection="1">
      <alignment horizontal="center" vertical="center" wrapText="1" shrinkToFit="1"/>
      <protection locked="0"/>
    </xf>
    <xf numFmtId="0" fontId="0" fillId="0" borderId="17"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0" fillId="0" borderId="19" xfId="0" applyBorder="1" applyAlignment="1" applyProtection="1">
      <alignment horizontal="center" vertical="center" wrapText="1" shrinkToFit="1"/>
      <protection locked="0"/>
    </xf>
    <xf numFmtId="187" fontId="13" fillId="16" borderId="15" xfId="0" applyNumberFormat="1" applyFont="1" applyFill="1" applyBorder="1" applyAlignment="1" applyProtection="1">
      <alignment horizontal="center" vertical="center" wrapText="1" shrinkToFit="1"/>
      <protection/>
    </xf>
    <xf numFmtId="187" fontId="13" fillId="16" borderId="11" xfId="0" applyNumberFormat="1" applyFont="1" applyFill="1" applyBorder="1" applyAlignment="1" applyProtection="1">
      <alignment horizontal="center" vertical="center" wrapText="1" shrinkToFit="1"/>
      <protection/>
    </xf>
    <xf numFmtId="1" fontId="22" fillId="0" borderId="10" xfId="0" applyNumberFormat="1" applyFont="1" applyFill="1" applyBorder="1" applyAlignment="1" applyProtection="1">
      <alignment horizontal="center" vertical="center" wrapText="1" shrinkToFit="1"/>
      <protection locked="0"/>
    </xf>
    <xf numFmtId="1" fontId="20" fillId="2" borderId="10" xfId="0" applyNumberFormat="1" applyFont="1" applyFill="1" applyBorder="1" applyAlignment="1" applyProtection="1">
      <alignment horizontal="center" vertical="center" wrapText="1" shrinkToFit="1"/>
      <protection locked="0"/>
    </xf>
    <xf numFmtId="1" fontId="20" fillId="2" borderId="15" xfId="0" applyNumberFormat="1" applyFont="1" applyFill="1" applyBorder="1" applyAlignment="1" applyProtection="1">
      <alignment horizontal="center" vertical="center" wrapText="1" shrinkToFit="1"/>
      <protection locked="0"/>
    </xf>
    <xf numFmtId="1" fontId="20" fillId="2" borderId="11" xfId="0" applyNumberFormat="1" applyFont="1" applyFill="1" applyBorder="1" applyAlignment="1" applyProtection="1">
      <alignment horizontal="center" vertical="center" wrapText="1" shrinkToFit="1"/>
      <protection locked="0"/>
    </xf>
    <xf numFmtId="1" fontId="20" fillId="7" borderId="10" xfId="0" applyNumberFormat="1" applyFont="1" applyFill="1" applyBorder="1" applyAlignment="1" applyProtection="1">
      <alignment horizontal="center" vertical="center" wrapText="1" shrinkToFit="1"/>
      <protection locked="0"/>
    </xf>
    <xf numFmtId="1" fontId="21" fillId="2" borderId="10" xfId="0" applyNumberFormat="1" applyFont="1" applyFill="1" applyBorder="1" applyAlignment="1" applyProtection="1">
      <alignment horizontal="center" vertical="center" wrapText="1" shrinkToFit="1"/>
      <protection/>
    </xf>
    <xf numFmtId="0" fontId="32" fillId="24" borderId="10" xfId="0" applyFont="1" applyFill="1" applyBorder="1" applyAlignment="1" applyProtection="1">
      <alignment horizontal="center" vertical="center" wrapText="1"/>
      <protection locked="0"/>
    </xf>
    <xf numFmtId="1" fontId="13" fillId="24" borderId="10" xfId="0" applyNumberFormat="1" applyFont="1" applyFill="1" applyBorder="1" applyAlignment="1" applyProtection="1">
      <alignment horizontal="center" vertical="center" wrapText="1" shrinkToFit="1"/>
      <protection locked="0"/>
    </xf>
    <xf numFmtId="176" fontId="13" fillId="16" borderId="10" xfId="0" applyNumberFormat="1" applyFont="1" applyFill="1" applyBorder="1" applyAlignment="1" applyProtection="1">
      <alignment horizontal="center" vertical="center"/>
      <protection/>
    </xf>
    <xf numFmtId="176" fontId="19" fillId="19" borderId="10" xfId="0" applyNumberFormat="1" applyFont="1" applyFill="1" applyBorder="1" applyAlignment="1" applyProtection="1">
      <alignment horizontal="center" vertical="center"/>
      <protection/>
    </xf>
    <xf numFmtId="188" fontId="13" fillId="16" borderId="10" xfId="0" applyNumberFormat="1" applyFont="1" applyFill="1" applyBorder="1" applyAlignment="1" applyProtection="1">
      <alignment horizontal="center" vertical="center"/>
      <protection/>
    </xf>
    <xf numFmtId="0" fontId="15" fillId="0" borderId="10" xfId="0" applyFont="1" applyBorder="1" applyAlignment="1" applyProtection="1">
      <alignment horizontal="center" vertical="center" wrapText="1" shrinkToFit="1"/>
      <protection locked="0"/>
    </xf>
    <xf numFmtId="0" fontId="32" fillId="7" borderId="10" xfId="0" applyFont="1" applyFill="1" applyBorder="1" applyAlignment="1" applyProtection="1">
      <alignment horizontal="center" vertical="center" wrapText="1"/>
      <protection locked="0"/>
    </xf>
    <xf numFmtId="0" fontId="30" fillId="24" borderId="10" xfId="0" applyFont="1" applyFill="1" applyBorder="1" applyAlignment="1" applyProtection="1">
      <alignment horizontal="center" vertical="center" wrapText="1"/>
      <protection locked="0"/>
    </xf>
    <xf numFmtId="0" fontId="30" fillId="7" borderId="10" xfId="0" applyFont="1" applyFill="1" applyBorder="1" applyAlignment="1" applyProtection="1">
      <alignment horizontal="center" vertical="center" wrapText="1"/>
      <protection locked="0"/>
    </xf>
    <xf numFmtId="0" fontId="11" fillId="26"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19" fillId="19" borderId="15" xfId="0" applyFont="1" applyFill="1" applyBorder="1" applyAlignment="1" applyProtection="1">
      <alignment horizontal="center" vertical="center" wrapText="1"/>
      <protection/>
    </xf>
    <xf numFmtId="0" fontId="19" fillId="19" borderId="11" xfId="0" applyFont="1" applyFill="1" applyBorder="1" applyAlignment="1" applyProtection="1">
      <alignment horizontal="center" vertical="center" wrapText="1"/>
      <protection/>
    </xf>
    <xf numFmtId="10" fontId="21" fillId="16" borderId="15" xfId="0" applyNumberFormat="1" applyFont="1" applyFill="1" applyBorder="1" applyAlignment="1" applyProtection="1">
      <alignment horizontal="center" vertical="center" wrapText="1"/>
      <protection/>
    </xf>
    <xf numFmtId="10" fontId="21" fillId="16" borderId="11" xfId="0" applyNumberFormat="1" applyFont="1" applyFill="1" applyBorder="1" applyAlignment="1" applyProtection="1">
      <alignment horizontal="center" vertical="center" wrapText="1"/>
      <protection/>
    </xf>
    <xf numFmtId="0" fontId="29" fillId="19" borderId="10" xfId="0" applyFont="1" applyFill="1" applyBorder="1" applyAlignment="1" applyProtection="1">
      <alignment horizontal="center" vertical="center" textRotation="90"/>
      <protection locked="0"/>
    </xf>
    <xf numFmtId="175" fontId="4" fillId="24" borderId="10" xfId="0" applyNumberFormat="1" applyFont="1" applyFill="1" applyBorder="1" applyAlignment="1" applyProtection="1">
      <alignment horizontal="center" vertical="center" wrapText="1" shrinkToFit="1"/>
      <protection locked="0"/>
    </xf>
    <xf numFmtId="175" fontId="12" fillId="24" borderId="10" xfId="0" applyNumberFormat="1" applyFont="1" applyFill="1" applyBorder="1" applyAlignment="1" applyProtection="1">
      <alignment horizontal="center" vertical="center" wrapText="1" shrinkToFit="1"/>
      <protection locked="0"/>
    </xf>
    <xf numFmtId="0" fontId="15" fillId="19" borderId="13" xfId="0" applyFont="1" applyFill="1" applyBorder="1" applyAlignment="1" applyProtection="1">
      <alignment/>
      <protection locked="0"/>
    </xf>
    <xf numFmtId="0" fontId="15" fillId="19" borderId="14" xfId="0" applyFont="1" applyFill="1" applyBorder="1" applyAlignment="1" applyProtection="1">
      <alignment/>
      <protection locked="0"/>
    </xf>
    <xf numFmtId="0" fontId="15" fillId="19" borderId="12" xfId="0" applyFont="1" applyFill="1" applyBorder="1" applyAlignment="1" applyProtection="1">
      <alignment/>
      <protection locked="0"/>
    </xf>
    <xf numFmtId="0" fontId="19" fillId="19" borderId="10" xfId="0" applyFont="1" applyFill="1" applyBorder="1" applyAlignment="1" applyProtection="1">
      <alignment horizontal="center" vertical="center" wrapText="1"/>
      <protection/>
    </xf>
    <xf numFmtId="0" fontId="27" fillId="24" borderId="20" xfId="0" applyFont="1" applyFill="1" applyBorder="1" applyAlignment="1" applyProtection="1">
      <alignment horizontal="center" vertical="center" wrapText="1"/>
      <protection/>
    </xf>
    <xf numFmtId="0" fontId="27" fillId="24" borderId="17" xfId="0" applyFont="1" applyFill="1" applyBorder="1" applyAlignment="1" applyProtection="1">
      <alignment horizontal="center" vertical="center" wrapText="1"/>
      <protection/>
    </xf>
    <xf numFmtId="0" fontId="27" fillId="24" borderId="21" xfId="0" applyFont="1" applyFill="1" applyBorder="1" applyAlignment="1" applyProtection="1">
      <alignment horizontal="center" vertical="center" wrapText="1"/>
      <protection/>
    </xf>
    <xf numFmtId="0" fontId="27" fillId="24" borderId="23" xfId="0" applyFont="1" applyFill="1" applyBorder="1" applyAlignment="1" applyProtection="1">
      <alignment horizontal="center" vertical="center" wrapText="1"/>
      <protection/>
    </xf>
    <xf numFmtId="0" fontId="27" fillId="24" borderId="22" xfId="0" applyFont="1" applyFill="1" applyBorder="1" applyAlignment="1" applyProtection="1">
      <alignment horizontal="center" vertical="center" wrapText="1"/>
      <protection/>
    </xf>
    <xf numFmtId="0" fontId="27" fillId="24" borderId="19" xfId="0" applyFont="1" applyFill="1" applyBorder="1" applyAlignment="1" applyProtection="1">
      <alignment horizontal="center" vertical="center" wrapText="1"/>
      <protection/>
    </xf>
    <xf numFmtId="189" fontId="13" fillId="16" borderId="10" xfId="0" applyNumberFormat="1" applyFont="1" applyFill="1" applyBorder="1" applyAlignment="1" applyProtection="1">
      <alignment horizontal="center" vertical="center"/>
      <protection/>
    </xf>
    <xf numFmtId="1" fontId="25" fillId="0" borderId="10" xfId="0" applyNumberFormat="1" applyFont="1" applyFill="1" applyBorder="1" applyAlignment="1" applyProtection="1">
      <alignment horizontal="center" vertical="center" wrapText="1" shrinkToFit="1"/>
      <protection locked="0"/>
    </xf>
    <xf numFmtId="1" fontId="25" fillId="2" borderId="10" xfId="0" applyNumberFormat="1" applyFont="1" applyFill="1" applyBorder="1" applyAlignment="1" applyProtection="1">
      <alignment horizontal="center" vertical="center" wrapText="1" shrinkToFit="1"/>
      <protection locked="0"/>
    </xf>
    <xf numFmtId="1" fontId="26" fillId="0" borderId="20" xfId="0" applyNumberFormat="1" applyFont="1" applyFill="1" applyBorder="1" applyAlignment="1" applyProtection="1">
      <alignment horizontal="center" vertical="center" wrapText="1" shrinkToFit="1"/>
      <protection locked="0"/>
    </xf>
    <xf numFmtId="0" fontId="0" fillId="0" borderId="17" xfId="0" applyBorder="1" applyAlignment="1">
      <alignment horizontal="center" vertical="center" wrapText="1" shrinkToFit="1"/>
    </xf>
    <xf numFmtId="1" fontId="26" fillId="0" borderId="21" xfId="0" applyNumberFormat="1" applyFont="1" applyFill="1" applyBorder="1" applyAlignment="1" applyProtection="1">
      <alignment horizontal="center" vertical="center" wrapText="1" shrinkToFit="1"/>
      <protection locked="0"/>
    </xf>
    <xf numFmtId="0" fontId="0" fillId="0" borderId="23" xfId="0" applyBorder="1" applyAlignment="1">
      <alignment horizontal="center" vertical="center" wrapText="1" shrinkToFit="1"/>
    </xf>
    <xf numFmtId="1" fontId="26" fillId="0" borderId="22" xfId="0" applyNumberFormat="1" applyFont="1" applyFill="1" applyBorder="1" applyAlignment="1" applyProtection="1">
      <alignment horizontal="center" vertical="center" wrapText="1" shrinkToFit="1"/>
      <protection locked="0"/>
    </xf>
    <xf numFmtId="0" fontId="0" fillId="0" borderId="19" xfId="0" applyBorder="1" applyAlignment="1">
      <alignment horizontal="center" vertical="center" wrapText="1" shrinkToFit="1"/>
    </xf>
    <xf numFmtId="0" fontId="31" fillId="0" borderId="10" xfId="0" applyFont="1" applyBorder="1" applyAlignment="1" applyProtection="1">
      <alignment horizontal="center" vertical="center" wrapText="1" shrinkToFit="1"/>
      <protection locked="0"/>
    </xf>
    <xf numFmtId="1" fontId="26" fillId="0" borderId="13" xfId="0" applyNumberFormat="1" applyFont="1" applyFill="1" applyBorder="1" applyAlignment="1" applyProtection="1">
      <alignment horizontal="center" vertical="center" wrapText="1" shrinkToFit="1"/>
      <protection locked="0"/>
    </xf>
    <xf numFmtId="1" fontId="26" fillId="0" borderId="14" xfId="0" applyNumberFormat="1" applyFont="1" applyFill="1" applyBorder="1" applyAlignment="1" applyProtection="1">
      <alignment horizontal="center" vertical="center" wrapText="1" shrinkToFit="1"/>
      <protection locked="0"/>
    </xf>
    <xf numFmtId="1" fontId="26" fillId="0" borderId="12" xfId="0" applyNumberFormat="1" applyFont="1" applyFill="1" applyBorder="1" applyAlignment="1" applyProtection="1">
      <alignment horizontal="center" vertical="center" wrapText="1" shrinkToFit="1"/>
      <protection locked="0"/>
    </xf>
    <xf numFmtId="0" fontId="13" fillId="24" borderId="11" xfId="0" applyNumberFormat="1" applyFont="1" applyFill="1" applyBorder="1" applyAlignment="1" applyProtection="1">
      <alignment horizontal="center" vertical="center" wrapText="1" shrinkToFit="1"/>
      <protection locked="0"/>
    </xf>
    <xf numFmtId="0" fontId="13" fillId="24" borderId="10" xfId="0" applyNumberFormat="1" applyFont="1" applyFill="1" applyBorder="1" applyAlignment="1" applyProtection="1">
      <alignment horizontal="center" vertical="center" wrapText="1" shrinkToFit="1"/>
      <protection locked="0"/>
    </xf>
    <xf numFmtId="0" fontId="16" fillId="16" borderId="16" xfId="0" applyNumberFormat="1" applyFont="1" applyFill="1" applyBorder="1" applyAlignment="1" applyProtection="1">
      <alignment horizontal="center" vertical="center" wrapText="1" shrinkToFit="1"/>
      <protection/>
    </xf>
    <xf numFmtId="0" fontId="0" fillId="16" borderId="17" xfId="0" applyFill="1" applyBorder="1" applyAlignment="1" applyProtection="1">
      <alignment horizontal="center" vertical="center" wrapText="1" shrinkToFit="1"/>
      <protection/>
    </xf>
    <xf numFmtId="0" fontId="0" fillId="16" borderId="18" xfId="0" applyFill="1" applyBorder="1" applyAlignment="1" applyProtection="1">
      <alignment horizontal="center" vertical="center" wrapText="1" shrinkToFit="1"/>
      <protection/>
    </xf>
    <xf numFmtId="0" fontId="0" fillId="16" borderId="19" xfId="0" applyFill="1" applyBorder="1" applyAlignment="1" applyProtection="1">
      <alignment horizontal="center" vertical="center" wrapText="1" shrinkToFit="1"/>
      <protection/>
    </xf>
    <xf numFmtId="0" fontId="17" fillId="16" borderId="10" xfId="0" applyNumberFormat="1" applyFont="1" applyFill="1" applyBorder="1" applyAlignment="1" applyProtection="1">
      <alignment horizontal="center" vertical="center" wrapText="1" shrinkToFit="1"/>
      <protection/>
    </xf>
    <xf numFmtId="0" fontId="0" fillId="0" borderId="17" xfId="0" applyBorder="1" applyAlignment="1">
      <alignment/>
    </xf>
    <xf numFmtId="0" fontId="0" fillId="0" borderId="21" xfId="0" applyBorder="1" applyAlignment="1">
      <alignment/>
    </xf>
    <xf numFmtId="0" fontId="0" fillId="0" borderId="23" xfId="0" applyBorder="1" applyAlignment="1">
      <alignment/>
    </xf>
    <xf numFmtId="0" fontId="0" fillId="0" borderId="22" xfId="0" applyBorder="1" applyAlignment="1">
      <alignment/>
    </xf>
    <xf numFmtId="0" fontId="0" fillId="0" borderId="19"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3</xdr:row>
      <xdr:rowOff>0</xdr:rowOff>
    </xdr:from>
    <xdr:to>
      <xdr:col>13</xdr:col>
      <xdr:colOff>47625</xdr:colOff>
      <xdr:row>39</xdr:row>
      <xdr:rowOff>38100</xdr:rowOff>
    </xdr:to>
    <xdr:sp>
      <xdr:nvSpPr>
        <xdr:cNvPr id="1" name="CasellaDiTesto 2"/>
        <xdr:cNvSpPr txBox="1">
          <a:spLocks noChangeArrowheads="1"/>
        </xdr:cNvSpPr>
      </xdr:nvSpPr>
      <xdr:spPr>
        <a:xfrm>
          <a:off x="6172200" y="409575"/>
          <a:ext cx="1895475" cy="6943725"/>
        </a:xfrm>
        <a:prstGeom prst="rect">
          <a:avLst/>
        </a:prstGeom>
        <a:solidFill>
          <a:srgbClr val="D7E4BD"/>
        </a:solidFill>
        <a:ln w="9525" cmpd="sng">
          <a:solidFill>
            <a:srgbClr val="8EB4E3"/>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Calibri"/>
              <a:ea typeface="Calibri"/>
              <a:cs typeface="Calibri"/>
            </a:rPr>
            <a:t>LEGENDA COMPILAZIONE CELLA ALLENAMENTO / TIPO
</a:t>
          </a:r>
          <a:r>
            <a:rPr lang="en-US" cap="none" sz="1000" b="0" i="0" u="none" baseline="0">
              <a:solidFill>
                <a:srgbClr val="DD0806"/>
              </a:solidFill>
              <a:latin typeface="Calibri"/>
              <a:ea typeface="Calibri"/>
              <a:cs typeface="Calibri"/>
            </a:rPr>
            <a:t>L42 = SPECIFICI MARATONA
</a:t>
          </a:r>
          <a:r>
            <a:rPr lang="en-US" cap="none" sz="1000" b="1" i="0" u="none" baseline="0">
              <a:solidFill>
                <a:srgbClr val="000000"/>
              </a:solidFill>
              <a:latin typeface="Calibri"/>
              <a:ea typeface="Calibri"/>
              <a:cs typeface="Calibri"/>
            </a:rPr>
            <a:t>LL</a:t>
          </a:r>
          <a:r>
            <a:rPr lang="en-US" cap="none" sz="1000" b="0" i="0" u="none" baseline="0">
              <a:solidFill>
                <a:srgbClr val="000000"/>
              </a:solidFill>
              <a:latin typeface="Calibri"/>
              <a:ea typeface="Calibri"/>
              <a:cs typeface="Calibri"/>
            </a:rPr>
            <a:t> = LUNGHI E LUNGHISSIMI (DA 21KM IN SU)
</a:t>
          </a:r>
          <a:r>
            <a:rPr lang="en-US" cap="none" sz="1000" b="1" i="0" u="none" baseline="0">
              <a:solidFill>
                <a:srgbClr val="000000"/>
              </a:solidFill>
              <a:latin typeface="Calibri"/>
              <a:ea typeface="Calibri"/>
              <a:cs typeface="Calibri"/>
            </a:rPr>
            <a:t>R42</a:t>
          </a:r>
          <a:r>
            <a:rPr lang="en-US" cap="none" sz="1000" b="0" i="0" u="none" baseline="0">
              <a:solidFill>
                <a:srgbClr val="000000"/>
              </a:solidFill>
              <a:latin typeface="Calibri"/>
              <a:ea typeface="Calibri"/>
              <a:cs typeface="Calibri"/>
            </a:rPr>
            <a:t>= RITMO MARATONA
</a:t>
          </a:r>
          <a:r>
            <a:rPr lang="en-US" cap="none" sz="1000" b="0" i="0" u="none" baseline="0">
              <a:solidFill>
                <a:srgbClr val="DD0806"/>
              </a:solidFill>
              <a:latin typeface="Calibri"/>
              <a:ea typeface="Calibri"/>
              <a:cs typeface="Calibri"/>
            </a:rPr>
            <a:t>QUALITA' (FORZA E VELOCITA')
</a:t>
          </a:r>
          <a:r>
            <a:rPr lang="en-US" cap="none" sz="1000" b="1" i="0" u="none" baseline="0">
              <a:solidFill>
                <a:srgbClr val="000000"/>
              </a:solidFill>
              <a:latin typeface="Calibri"/>
              <a:ea typeface="Calibri"/>
              <a:cs typeface="Calibri"/>
            </a:rPr>
            <a:t>FK</a:t>
          </a:r>
          <a:r>
            <a:rPr lang="en-US" cap="none" sz="1000" b="0" i="0" u="none" baseline="0">
              <a:solidFill>
                <a:srgbClr val="000000"/>
              </a:solidFill>
              <a:latin typeface="Calibri"/>
              <a:ea typeface="Calibri"/>
              <a:cs typeface="Calibri"/>
            </a:rPr>
            <a:t> = FARTLEK O VARIAZ. DI RITMO
</a:t>
          </a:r>
          <a:r>
            <a:rPr lang="en-US" cap="none" sz="1000" b="1" i="0" u="none" baseline="0">
              <a:solidFill>
                <a:srgbClr val="000000"/>
              </a:solidFill>
              <a:latin typeface="Calibri"/>
              <a:ea typeface="Calibri"/>
              <a:cs typeface="Calibri"/>
            </a:rPr>
            <a:t>FP</a:t>
          </a:r>
          <a:r>
            <a:rPr lang="en-US" cap="none" sz="1000" b="0" i="0" u="none" baseline="0">
              <a:solidFill>
                <a:srgbClr val="000000"/>
              </a:solidFill>
              <a:latin typeface="Calibri"/>
              <a:ea typeface="Calibri"/>
              <a:cs typeface="Calibri"/>
            </a:rPr>
            <a:t> = PROGRESSIVO (specificare nelle note nr. distanza e ritmo frazioni)
</a:t>
          </a:r>
          <a:r>
            <a:rPr lang="en-US" cap="none" sz="1000" b="1" i="0" u="none" baseline="0">
              <a:solidFill>
                <a:srgbClr val="000000"/>
              </a:solidFill>
              <a:latin typeface="Calibri"/>
              <a:ea typeface="Calibri"/>
              <a:cs typeface="Calibri"/>
            </a:rPr>
            <a:t>IT</a:t>
          </a:r>
          <a:r>
            <a:rPr lang="en-US" cap="none" sz="1000" b="0" i="0" u="none" baseline="0">
              <a:solidFill>
                <a:srgbClr val="000000"/>
              </a:solidFill>
              <a:latin typeface="Calibri"/>
              <a:ea typeface="Calibri"/>
              <a:cs typeface="Calibri"/>
            </a:rPr>
            <a:t> = INTERVAL TRAINING OVVERO RIPETUTE </a:t>
          </a:r>
          <a:r>
            <a:rPr lang="en-US" cap="none" sz="1000" b="0" i="1" u="none" baseline="0">
              <a:solidFill>
                <a:srgbClr val="000000"/>
              </a:solidFill>
              <a:latin typeface="Calibri"/>
              <a:ea typeface="Calibri"/>
              <a:cs typeface="Calibri"/>
            </a:rPr>
            <a:t>(specificare nelle note il numero e la lunghezza delle serie e se trattarsi di 'recupero da fermo' RDF o ATTIVO: oltre alla durata o distanza del recupero indicare anche il ritmo del recupero)
</a:t>
          </a:r>
          <a:r>
            <a:rPr lang="en-US" cap="none" sz="1000" b="1" i="0" u="none" baseline="0">
              <a:solidFill>
                <a:srgbClr val="000000"/>
              </a:solidFill>
              <a:latin typeface="Calibri"/>
              <a:ea typeface="Calibri"/>
              <a:cs typeface="Calibri"/>
            </a:rPr>
            <a:t>RS</a:t>
          </a:r>
          <a:r>
            <a:rPr lang="en-US" cap="none" sz="1000" b="0" i="0" u="none" baseline="0">
              <a:solidFill>
                <a:srgbClr val="000000"/>
              </a:solidFill>
              <a:latin typeface="Calibri"/>
              <a:ea typeface="Calibri"/>
              <a:cs typeface="Calibri"/>
            </a:rPr>
            <a:t>= RIPETUTE IN SALITA (idem come sopra)
</a:t>
          </a:r>
          <a:r>
            <a:rPr lang="en-US" cap="none" sz="1000" b="1" i="0" u="none" baseline="0">
              <a:solidFill>
                <a:srgbClr val="000000"/>
              </a:solidFill>
              <a:latin typeface="Calibri"/>
              <a:ea typeface="Calibri"/>
              <a:cs typeface="Calibri"/>
            </a:rPr>
            <a:t>TEST</a:t>
          </a:r>
          <a:r>
            <a:rPr lang="en-US" cap="none" sz="1000" b="0" i="0" u="none" baseline="0">
              <a:solidFill>
                <a:srgbClr val="000000"/>
              </a:solidFill>
              <a:latin typeface="Calibri"/>
              <a:ea typeface="Calibri"/>
              <a:cs typeface="Calibri"/>
            </a:rPr>
            <a:t> = GARA O TEST A ELEVATO IMPEGNO
</a:t>
          </a:r>
          <a:r>
            <a:rPr lang="en-US" cap="none" sz="1000" b="0" i="0" u="none" baseline="0">
              <a:solidFill>
                <a:srgbClr val="DD0806"/>
              </a:solidFill>
              <a:latin typeface="Calibri"/>
              <a:ea typeface="Calibri"/>
              <a:cs typeface="Calibri"/>
            </a:rPr>
            <a:t>FONDO (LIPIDICO)
</a:t>
          </a:r>
          <a:r>
            <a:rPr lang="en-US" cap="none" sz="1000" b="1" i="0" u="none" baseline="0">
              <a:solidFill>
                <a:srgbClr val="000000"/>
              </a:solidFill>
              <a:latin typeface="Calibri"/>
              <a:ea typeface="Calibri"/>
              <a:cs typeface="Calibri"/>
            </a:rPr>
            <a:t>FL</a:t>
          </a:r>
          <a:r>
            <a:rPr lang="en-US" cap="none" sz="1000" b="0" i="0" u="none" baseline="0">
              <a:solidFill>
                <a:srgbClr val="000000"/>
              </a:solidFill>
              <a:latin typeface="Calibri"/>
              <a:ea typeface="Calibri"/>
              <a:cs typeface="Calibri"/>
            </a:rPr>
            <a:t>=FONDO LENTO (ANCHE COLLINARE, specificare nelle note)
</a:t>
          </a:r>
          <a:r>
            <a:rPr lang="en-US" cap="none" sz="1000" b="0" i="0" u="none" baseline="0">
              <a:solidFill>
                <a:srgbClr val="DD0806"/>
              </a:solidFill>
              <a:latin typeface="Calibri"/>
              <a:ea typeface="Calibri"/>
              <a:cs typeface="Calibri"/>
            </a:rPr>
            <a:t>SCARICO / DEFATICAMENTO
</a:t>
          </a:r>
          <a:r>
            <a:rPr lang="en-US" cap="none" sz="1000" b="1" i="0" u="none" baseline="0">
              <a:solidFill>
                <a:srgbClr val="000000"/>
              </a:solidFill>
              <a:latin typeface="Calibri"/>
              <a:ea typeface="Calibri"/>
              <a:cs typeface="Calibri"/>
            </a:rPr>
            <a:t>LSS</a:t>
          </a:r>
          <a:r>
            <a:rPr lang="en-US" cap="none" sz="1000" b="0" i="0" u="none" baseline="0">
              <a:solidFill>
                <a:srgbClr val="000000"/>
              </a:solidFill>
              <a:latin typeface="Calibri"/>
              <a:ea typeface="Calibri"/>
              <a:cs typeface="Calibri"/>
            </a:rPr>
            <a:t> = LENTISSIMO
</a:t>
          </a:r>
          <a:r>
            <a:rPr lang="en-US" cap="none" sz="1000" b="1" i="0" u="none" baseline="0">
              <a:solidFill>
                <a:srgbClr val="000000"/>
              </a:solidFill>
              <a:latin typeface="Calibri"/>
              <a:ea typeface="Calibri"/>
              <a:cs typeface="Calibri"/>
            </a:rPr>
            <a:t>DEF</a:t>
          </a:r>
          <a:r>
            <a:rPr lang="en-US" cap="none" sz="1000" b="0" i="0" u="none" baseline="0">
              <a:solidFill>
                <a:srgbClr val="000000"/>
              </a:solidFill>
              <a:latin typeface="Calibri"/>
              <a:ea typeface="Calibri"/>
              <a:cs typeface="Calibri"/>
            </a:rPr>
            <a:t> = DEFATICAMENTO
</a:t>
          </a:r>
          <a:r>
            <a:rPr lang="en-US" cap="none" sz="1000" b="1" i="0" u="none" baseline="0">
              <a:solidFill>
                <a:srgbClr val="000000"/>
              </a:solidFill>
              <a:latin typeface="Calibri"/>
              <a:ea typeface="Calibri"/>
              <a:cs typeface="Calibri"/>
            </a:rPr>
            <a:t>AS</a:t>
          </a:r>
          <a:r>
            <a:rPr lang="en-US" cap="none" sz="1000" b="0" i="0" u="none" baseline="0">
              <a:solidFill>
                <a:srgbClr val="000000"/>
              </a:solidFill>
              <a:latin typeface="Calibri"/>
              <a:ea typeface="Calibri"/>
              <a:cs typeface="Calibri"/>
            </a:rPr>
            <a:t> = ALTRO SPORT
</a:t>
          </a:r>
          <a:r>
            <a:rPr lang="en-US" cap="none" sz="1000" b="0" i="0" u="none" baseline="0">
              <a:solidFill>
                <a:srgbClr val="DD0806"/>
              </a:solidFill>
              <a:latin typeface="Calibri"/>
              <a:ea typeface="Calibri"/>
              <a:cs typeface="Calibri"/>
            </a:rPr>
            <a:t>RIPOSO
</a:t>
          </a:r>
          <a:r>
            <a:rPr lang="en-US" cap="none" sz="1000" b="1" i="0" u="none" baseline="0">
              <a:solidFill>
                <a:srgbClr val="000000"/>
              </a:solidFill>
              <a:latin typeface="Calibri"/>
              <a:ea typeface="Calibri"/>
              <a:cs typeface="Calibri"/>
            </a:rPr>
            <a:t>ZZZ</a:t>
          </a:r>
          <a:r>
            <a:rPr lang="en-US" cap="none" sz="1000" b="0" i="0" u="none" baseline="0">
              <a:solidFill>
                <a:srgbClr val="000000"/>
              </a:solidFill>
              <a:latin typeface="Calibri"/>
              <a:ea typeface="Calibri"/>
              <a:cs typeface="Calibri"/>
            </a:rPr>
            <a:t> = RIPOSO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 il lavoro svolto non è tra quelli in elenco, lasciare in bianco lo spazio e precisare nella nota (es. corsa a sensazione, run 4 fun, allenamenti innovativi o segreti, etc)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3</xdr:row>
      <xdr:rowOff>142875</xdr:rowOff>
    </xdr:from>
    <xdr:to>
      <xdr:col>13</xdr:col>
      <xdr:colOff>95250</xdr:colOff>
      <xdr:row>39</xdr:row>
      <xdr:rowOff>142875</xdr:rowOff>
    </xdr:to>
    <xdr:sp>
      <xdr:nvSpPr>
        <xdr:cNvPr id="1" name="CasellaDiTesto 1"/>
        <xdr:cNvSpPr txBox="1">
          <a:spLocks noChangeArrowheads="1"/>
        </xdr:cNvSpPr>
      </xdr:nvSpPr>
      <xdr:spPr>
        <a:xfrm>
          <a:off x="6981825" y="552450"/>
          <a:ext cx="2200275" cy="7781925"/>
        </a:xfrm>
        <a:prstGeom prst="rect">
          <a:avLst/>
        </a:prstGeom>
        <a:solidFill>
          <a:srgbClr val="D7E4BD"/>
        </a:solidFill>
        <a:ln w="9525" cmpd="sng">
          <a:solidFill>
            <a:srgbClr val="8EB4E3"/>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Calibri"/>
              <a:ea typeface="Calibri"/>
              <a:cs typeface="Calibri"/>
            </a:rPr>
            <a:t>LEGENDA COMPILAZIONE CELLA ALLENAMENTO / TIPO
</a:t>
          </a:r>
          <a:r>
            <a:rPr lang="en-US" cap="none" sz="1000" b="0" i="0" u="none" baseline="0">
              <a:solidFill>
                <a:srgbClr val="DD0806"/>
              </a:solidFill>
              <a:latin typeface="Calibri"/>
              <a:ea typeface="Calibri"/>
              <a:cs typeface="Calibri"/>
            </a:rPr>
            <a:t>L42 = SPECIFICI MARATONA
</a:t>
          </a:r>
          <a:r>
            <a:rPr lang="en-US" cap="none" sz="1000" b="1" i="0" u="none" baseline="0">
              <a:solidFill>
                <a:srgbClr val="000000"/>
              </a:solidFill>
              <a:latin typeface="Calibri"/>
              <a:ea typeface="Calibri"/>
              <a:cs typeface="Calibri"/>
            </a:rPr>
            <a:t>LL</a:t>
          </a:r>
          <a:r>
            <a:rPr lang="en-US" cap="none" sz="1000" b="0" i="0" u="none" baseline="0">
              <a:solidFill>
                <a:srgbClr val="000000"/>
              </a:solidFill>
              <a:latin typeface="Calibri"/>
              <a:ea typeface="Calibri"/>
              <a:cs typeface="Calibri"/>
            </a:rPr>
            <a:t> = LUNGHI E LUNGHISSIMI (DA 21KM IN SU)
</a:t>
          </a:r>
          <a:r>
            <a:rPr lang="en-US" cap="none" sz="1000" b="1" i="0" u="none" baseline="0">
              <a:solidFill>
                <a:srgbClr val="000000"/>
              </a:solidFill>
              <a:latin typeface="Calibri"/>
              <a:ea typeface="Calibri"/>
              <a:cs typeface="Calibri"/>
            </a:rPr>
            <a:t>R42</a:t>
          </a:r>
          <a:r>
            <a:rPr lang="en-US" cap="none" sz="1000" b="0" i="0" u="none" baseline="0">
              <a:solidFill>
                <a:srgbClr val="000000"/>
              </a:solidFill>
              <a:latin typeface="Calibri"/>
              <a:ea typeface="Calibri"/>
              <a:cs typeface="Calibri"/>
            </a:rPr>
            <a:t>= RITMO MARATONA
</a:t>
          </a:r>
          <a:r>
            <a:rPr lang="en-US" cap="none" sz="1000" b="0" i="0" u="none" baseline="0">
              <a:solidFill>
                <a:srgbClr val="DD0806"/>
              </a:solidFill>
              <a:latin typeface="Calibri"/>
              <a:ea typeface="Calibri"/>
              <a:cs typeface="Calibri"/>
            </a:rPr>
            <a:t>QUALITA' (FORZA E VELOCITA')
</a:t>
          </a:r>
          <a:r>
            <a:rPr lang="en-US" cap="none" sz="1000" b="1" i="0" u="none" baseline="0">
              <a:solidFill>
                <a:srgbClr val="000000"/>
              </a:solidFill>
              <a:latin typeface="Calibri"/>
              <a:ea typeface="Calibri"/>
              <a:cs typeface="Calibri"/>
            </a:rPr>
            <a:t>FK</a:t>
          </a:r>
          <a:r>
            <a:rPr lang="en-US" cap="none" sz="1000" b="0" i="0" u="none" baseline="0">
              <a:solidFill>
                <a:srgbClr val="000000"/>
              </a:solidFill>
              <a:latin typeface="Calibri"/>
              <a:ea typeface="Calibri"/>
              <a:cs typeface="Calibri"/>
            </a:rPr>
            <a:t> = FARTLEK O VARIAZ. DI RITMO
</a:t>
          </a:r>
          <a:r>
            <a:rPr lang="en-US" cap="none" sz="1000" b="1" i="0" u="none" baseline="0">
              <a:solidFill>
                <a:srgbClr val="000000"/>
              </a:solidFill>
              <a:latin typeface="Calibri"/>
              <a:ea typeface="Calibri"/>
              <a:cs typeface="Calibri"/>
            </a:rPr>
            <a:t>FP</a:t>
          </a:r>
          <a:r>
            <a:rPr lang="en-US" cap="none" sz="1000" b="0" i="0" u="none" baseline="0">
              <a:solidFill>
                <a:srgbClr val="000000"/>
              </a:solidFill>
              <a:latin typeface="Calibri"/>
              <a:ea typeface="Calibri"/>
              <a:cs typeface="Calibri"/>
            </a:rPr>
            <a:t> = PROGRESSIVO (specificare nelle note nr. distanza e ritmo frazioni)
</a:t>
          </a:r>
          <a:r>
            <a:rPr lang="en-US" cap="none" sz="1000" b="1" i="0" u="none" baseline="0">
              <a:solidFill>
                <a:srgbClr val="000000"/>
              </a:solidFill>
              <a:latin typeface="Calibri"/>
              <a:ea typeface="Calibri"/>
              <a:cs typeface="Calibri"/>
            </a:rPr>
            <a:t>IT</a:t>
          </a:r>
          <a:r>
            <a:rPr lang="en-US" cap="none" sz="1000" b="0" i="0" u="none" baseline="0">
              <a:solidFill>
                <a:srgbClr val="000000"/>
              </a:solidFill>
              <a:latin typeface="Calibri"/>
              <a:ea typeface="Calibri"/>
              <a:cs typeface="Calibri"/>
            </a:rPr>
            <a:t> = INTERVAL TRAINING OVVERO RIPETUTE </a:t>
          </a:r>
          <a:r>
            <a:rPr lang="en-US" cap="none" sz="1000" b="0" i="1" u="none" baseline="0">
              <a:solidFill>
                <a:srgbClr val="000000"/>
              </a:solidFill>
              <a:latin typeface="Calibri"/>
              <a:ea typeface="Calibri"/>
              <a:cs typeface="Calibri"/>
            </a:rPr>
            <a:t>(specificare nelle note il numero e la lunghezza delle serie e se trattarsi di 'recupero da fermo' RDF o ATTIVO: oltre alla durata o distanza del recupero indicare anche il ritmo del recupero)
</a:t>
          </a:r>
          <a:r>
            <a:rPr lang="en-US" cap="none" sz="1000" b="1" i="0" u="none" baseline="0">
              <a:solidFill>
                <a:srgbClr val="000000"/>
              </a:solidFill>
              <a:latin typeface="Calibri"/>
              <a:ea typeface="Calibri"/>
              <a:cs typeface="Calibri"/>
            </a:rPr>
            <a:t>RS</a:t>
          </a:r>
          <a:r>
            <a:rPr lang="en-US" cap="none" sz="1000" b="0" i="0" u="none" baseline="0">
              <a:solidFill>
                <a:srgbClr val="000000"/>
              </a:solidFill>
              <a:latin typeface="Calibri"/>
              <a:ea typeface="Calibri"/>
              <a:cs typeface="Calibri"/>
            </a:rPr>
            <a:t>= RIPETUTE IN SALITA (idem come sopra)
</a:t>
          </a:r>
          <a:r>
            <a:rPr lang="en-US" cap="none" sz="1000" b="1" i="0" u="none" baseline="0">
              <a:solidFill>
                <a:srgbClr val="000000"/>
              </a:solidFill>
              <a:latin typeface="Calibri"/>
              <a:ea typeface="Calibri"/>
              <a:cs typeface="Calibri"/>
            </a:rPr>
            <a:t>TEST</a:t>
          </a:r>
          <a:r>
            <a:rPr lang="en-US" cap="none" sz="1000" b="0" i="0" u="none" baseline="0">
              <a:solidFill>
                <a:srgbClr val="000000"/>
              </a:solidFill>
              <a:latin typeface="Calibri"/>
              <a:ea typeface="Calibri"/>
              <a:cs typeface="Calibri"/>
            </a:rPr>
            <a:t> = GARA O TEST A ELEVATO IMPEGNO
</a:t>
          </a:r>
          <a:r>
            <a:rPr lang="en-US" cap="none" sz="1000" b="0" i="0" u="none" baseline="0">
              <a:solidFill>
                <a:srgbClr val="DD0806"/>
              </a:solidFill>
              <a:latin typeface="Calibri"/>
              <a:ea typeface="Calibri"/>
              <a:cs typeface="Calibri"/>
            </a:rPr>
            <a:t>FONDO (LIPIDICO)
</a:t>
          </a:r>
          <a:r>
            <a:rPr lang="en-US" cap="none" sz="1000" b="1" i="0" u="none" baseline="0">
              <a:solidFill>
                <a:srgbClr val="000000"/>
              </a:solidFill>
              <a:latin typeface="Calibri"/>
              <a:ea typeface="Calibri"/>
              <a:cs typeface="Calibri"/>
            </a:rPr>
            <a:t>FL</a:t>
          </a:r>
          <a:r>
            <a:rPr lang="en-US" cap="none" sz="1000" b="0" i="0" u="none" baseline="0">
              <a:solidFill>
                <a:srgbClr val="000000"/>
              </a:solidFill>
              <a:latin typeface="Calibri"/>
              <a:ea typeface="Calibri"/>
              <a:cs typeface="Calibri"/>
            </a:rPr>
            <a:t>=FONDO LENTO (ANCHE COLLINARE, specificare nelle note)
</a:t>
          </a:r>
          <a:r>
            <a:rPr lang="en-US" cap="none" sz="1000" b="0" i="0" u="none" baseline="0">
              <a:solidFill>
                <a:srgbClr val="DD0806"/>
              </a:solidFill>
              <a:latin typeface="Calibri"/>
              <a:ea typeface="Calibri"/>
              <a:cs typeface="Calibri"/>
            </a:rPr>
            <a:t>SCARICO / DEFATICAMENTO
</a:t>
          </a:r>
          <a:r>
            <a:rPr lang="en-US" cap="none" sz="1000" b="1" i="0" u="none" baseline="0">
              <a:solidFill>
                <a:srgbClr val="000000"/>
              </a:solidFill>
              <a:latin typeface="Calibri"/>
              <a:ea typeface="Calibri"/>
              <a:cs typeface="Calibri"/>
            </a:rPr>
            <a:t>LSS</a:t>
          </a:r>
          <a:r>
            <a:rPr lang="en-US" cap="none" sz="1000" b="0" i="0" u="none" baseline="0">
              <a:solidFill>
                <a:srgbClr val="000000"/>
              </a:solidFill>
              <a:latin typeface="Calibri"/>
              <a:ea typeface="Calibri"/>
              <a:cs typeface="Calibri"/>
            </a:rPr>
            <a:t> = LENTISSIMO
</a:t>
          </a:r>
          <a:r>
            <a:rPr lang="en-US" cap="none" sz="1000" b="1" i="0" u="none" baseline="0">
              <a:solidFill>
                <a:srgbClr val="000000"/>
              </a:solidFill>
              <a:latin typeface="Calibri"/>
              <a:ea typeface="Calibri"/>
              <a:cs typeface="Calibri"/>
            </a:rPr>
            <a:t>DEF</a:t>
          </a:r>
          <a:r>
            <a:rPr lang="en-US" cap="none" sz="1000" b="0" i="0" u="none" baseline="0">
              <a:solidFill>
                <a:srgbClr val="000000"/>
              </a:solidFill>
              <a:latin typeface="Calibri"/>
              <a:ea typeface="Calibri"/>
              <a:cs typeface="Calibri"/>
            </a:rPr>
            <a:t> = DEFATICAMENTO
</a:t>
          </a:r>
          <a:r>
            <a:rPr lang="en-US" cap="none" sz="1000" b="1" i="0" u="none" baseline="0">
              <a:solidFill>
                <a:srgbClr val="000000"/>
              </a:solidFill>
              <a:latin typeface="Calibri"/>
              <a:ea typeface="Calibri"/>
              <a:cs typeface="Calibri"/>
            </a:rPr>
            <a:t>AS</a:t>
          </a:r>
          <a:r>
            <a:rPr lang="en-US" cap="none" sz="1000" b="0" i="0" u="none" baseline="0">
              <a:solidFill>
                <a:srgbClr val="000000"/>
              </a:solidFill>
              <a:latin typeface="Calibri"/>
              <a:ea typeface="Calibri"/>
              <a:cs typeface="Calibri"/>
            </a:rPr>
            <a:t> = ALTRO SPORT
</a:t>
          </a:r>
          <a:r>
            <a:rPr lang="en-US" cap="none" sz="1000" b="0" i="0" u="none" baseline="0">
              <a:solidFill>
                <a:srgbClr val="DD0806"/>
              </a:solidFill>
              <a:latin typeface="Calibri"/>
              <a:ea typeface="Calibri"/>
              <a:cs typeface="Calibri"/>
            </a:rPr>
            <a:t>RIPOSO
</a:t>
          </a:r>
          <a:r>
            <a:rPr lang="en-US" cap="none" sz="1000" b="1" i="0" u="none" baseline="0">
              <a:solidFill>
                <a:srgbClr val="000000"/>
              </a:solidFill>
              <a:latin typeface="Calibri"/>
              <a:ea typeface="Calibri"/>
              <a:cs typeface="Calibri"/>
            </a:rPr>
            <a:t>ZZZ</a:t>
          </a:r>
          <a:r>
            <a:rPr lang="en-US" cap="none" sz="1000" b="0" i="0" u="none" baseline="0">
              <a:solidFill>
                <a:srgbClr val="000000"/>
              </a:solidFill>
              <a:latin typeface="Calibri"/>
              <a:ea typeface="Calibri"/>
              <a:cs typeface="Calibri"/>
            </a:rPr>
            <a:t> = RIPOSO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 il lavoro svolto non è tra quelli in elenco, lasciare in bianco lo spazio e precisare nella nota (es. corsa a sensazione, run 4 fun, allenamenti innovativi o segreti, etc)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5</xdr:row>
      <xdr:rowOff>266700</xdr:rowOff>
    </xdr:from>
    <xdr:to>
      <xdr:col>13</xdr:col>
      <xdr:colOff>47625</xdr:colOff>
      <xdr:row>42</xdr:row>
      <xdr:rowOff>114300</xdr:rowOff>
    </xdr:to>
    <xdr:sp>
      <xdr:nvSpPr>
        <xdr:cNvPr id="1" name="CasellaDiTesto 1"/>
        <xdr:cNvSpPr txBox="1">
          <a:spLocks noChangeArrowheads="1"/>
        </xdr:cNvSpPr>
      </xdr:nvSpPr>
      <xdr:spPr>
        <a:xfrm>
          <a:off x="6172200" y="1047750"/>
          <a:ext cx="2181225" cy="7772400"/>
        </a:xfrm>
        <a:prstGeom prst="rect">
          <a:avLst/>
        </a:prstGeom>
        <a:solidFill>
          <a:srgbClr val="D7E4BD"/>
        </a:solidFill>
        <a:ln w="9525" cmpd="sng">
          <a:solidFill>
            <a:srgbClr val="8EB4E3"/>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Calibri"/>
              <a:ea typeface="Calibri"/>
              <a:cs typeface="Calibri"/>
            </a:rPr>
            <a:t>LEGENDA COMPILAZIONE CELLA ALLENAMENTO / TIPO
</a:t>
          </a:r>
          <a:r>
            <a:rPr lang="en-US" cap="none" sz="1000" b="0" i="0" u="none" baseline="0">
              <a:solidFill>
                <a:srgbClr val="DD0806"/>
              </a:solidFill>
              <a:latin typeface="Calibri"/>
              <a:ea typeface="Calibri"/>
              <a:cs typeface="Calibri"/>
            </a:rPr>
            <a:t>L42 = SPECIFICI MARATONA
</a:t>
          </a:r>
          <a:r>
            <a:rPr lang="en-US" cap="none" sz="1000" b="1" i="0" u="none" baseline="0">
              <a:solidFill>
                <a:srgbClr val="000000"/>
              </a:solidFill>
              <a:latin typeface="Calibri"/>
              <a:ea typeface="Calibri"/>
              <a:cs typeface="Calibri"/>
            </a:rPr>
            <a:t>LL</a:t>
          </a:r>
          <a:r>
            <a:rPr lang="en-US" cap="none" sz="1000" b="0" i="0" u="none" baseline="0">
              <a:solidFill>
                <a:srgbClr val="000000"/>
              </a:solidFill>
              <a:latin typeface="Calibri"/>
              <a:ea typeface="Calibri"/>
              <a:cs typeface="Calibri"/>
            </a:rPr>
            <a:t> = LUNGHI E LUNGHISSIMI (DA 21KM IN SU)
</a:t>
          </a:r>
          <a:r>
            <a:rPr lang="en-US" cap="none" sz="1000" b="1" i="0" u="none" baseline="0">
              <a:solidFill>
                <a:srgbClr val="000000"/>
              </a:solidFill>
              <a:latin typeface="Calibri"/>
              <a:ea typeface="Calibri"/>
              <a:cs typeface="Calibri"/>
            </a:rPr>
            <a:t>R42</a:t>
          </a:r>
          <a:r>
            <a:rPr lang="en-US" cap="none" sz="1000" b="0" i="0" u="none" baseline="0">
              <a:solidFill>
                <a:srgbClr val="000000"/>
              </a:solidFill>
              <a:latin typeface="Calibri"/>
              <a:ea typeface="Calibri"/>
              <a:cs typeface="Calibri"/>
            </a:rPr>
            <a:t>= RITMO MARATONA
</a:t>
          </a:r>
          <a:r>
            <a:rPr lang="en-US" cap="none" sz="1000" b="0" i="0" u="none" baseline="0">
              <a:solidFill>
                <a:srgbClr val="DD0806"/>
              </a:solidFill>
              <a:latin typeface="Calibri"/>
              <a:ea typeface="Calibri"/>
              <a:cs typeface="Calibri"/>
            </a:rPr>
            <a:t>QUALITA' (FORZA E VELOCITA')
</a:t>
          </a:r>
          <a:r>
            <a:rPr lang="en-US" cap="none" sz="1000" b="1" i="0" u="none" baseline="0">
              <a:solidFill>
                <a:srgbClr val="000000"/>
              </a:solidFill>
              <a:latin typeface="Calibri"/>
              <a:ea typeface="Calibri"/>
              <a:cs typeface="Calibri"/>
            </a:rPr>
            <a:t>FK</a:t>
          </a:r>
          <a:r>
            <a:rPr lang="en-US" cap="none" sz="1000" b="0" i="0" u="none" baseline="0">
              <a:solidFill>
                <a:srgbClr val="000000"/>
              </a:solidFill>
              <a:latin typeface="Calibri"/>
              <a:ea typeface="Calibri"/>
              <a:cs typeface="Calibri"/>
            </a:rPr>
            <a:t> = FARTLEK O VARIAZ. DI RITMO
</a:t>
          </a:r>
          <a:r>
            <a:rPr lang="en-US" cap="none" sz="1000" b="1" i="0" u="none" baseline="0">
              <a:solidFill>
                <a:srgbClr val="000000"/>
              </a:solidFill>
              <a:latin typeface="Calibri"/>
              <a:ea typeface="Calibri"/>
              <a:cs typeface="Calibri"/>
            </a:rPr>
            <a:t>FP</a:t>
          </a:r>
          <a:r>
            <a:rPr lang="en-US" cap="none" sz="1000" b="0" i="0" u="none" baseline="0">
              <a:solidFill>
                <a:srgbClr val="000000"/>
              </a:solidFill>
              <a:latin typeface="Calibri"/>
              <a:ea typeface="Calibri"/>
              <a:cs typeface="Calibri"/>
            </a:rPr>
            <a:t> = PROGRESSIVO (specificare nelle note nr. distanza e ritmo frazioni)
</a:t>
          </a:r>
          <a:r>
            <a:rPr lang="en-US" cap="none" sz="1000" b="1" i="0" u="none" baseline="0">
              <a:solidFill>
                <a:srgbClr val="000000"/>
              </a:solidFill>
              <a:latin typeface="Calibri"/>
              <a:ea typeface="Calibri"/>
              <a:cs typeface="Calibri"/>
            </a:rPr>
            <a:t>IT</a:t>
          </a:r>
          <a:r>
            <a:rPr lang="en-US" cap="none" sz="1000" b="0" i="0" u="none" baseline="0">
              <a:solidFill>
                <a:srgbClr val="000000"/>
              </a:solidFill>
              <a:latin typeface="Calibri"/>
              <a:ea typeface="Calibri"/>
              <a:cs typeface="Calibri"/>
            </a:rPr>
            <a:t> = INTERVAL TRAINING OVVERO RIPETUTE </a:t>
          </a:r>
          <a:r>
            <a:rPr lang="en-US" cap="none" sz="1000" b="0" i="1" u="none" baseline="0">
              <a:solidFill>
                <a:srgbClr val="000000"/>
              </a:solidFill>
              <a:latin typeface="Calibri"/>
              <a:ea typeface="Calibri"/>
              <a:cs typeface="Calibri"/>
            </a:rPr>
            <a:t>(specificare nelle note il numero e la lunghezza delle serie e se trattarsi di 'recupero da fermo' RDF o ATTIVO: oltre alla durata o distanza del recupero indicare anche il ritmo del recupero)
</a:t>
          </a:r>
          <a:r>
            <a:rPr lang="en-US" cap="none" sz="1000" b="1" i="0" u="none" baseline="0">
              <a:solidFill>
                <a:srgbClr val="000000"/>
              </a:solidFill>
              <a:latin typeface="Calibri"/>
              <a:ea typeface="Calibri"/>
              <a:cs typeface="Calibri"/>
            </a:rPr>
            <a:t>RS</a:t>
          </a:r>
          <a:r>
            <a:rPr lang="en-US" cap="none" sz="1000" b="0" i="0" u="none" baseline="0">
              <a:solidFill>
                <a:srgbClr val="000000"/>
              </a:solidFill>
              <a:latin typeface="Calibri"/>
              <a:ea typeface="Calibri"/>
              <a:cs typeface="Calibri"/>
            </a:rPr>
            <a:t>= RIPETUTE IN SALITA (idem come sopra)
</a:t>
          </a:r>
          <a:r>
            <a:rPr lang="en-US" cap="none" sz="1000" b="1" i="0" u="none" baseline="0">
              <a:solidFill>
                <a:srgbClr val="000000"/>
              </a:solidFill>
              <a:latin typeface="Calibri"/>
              <a:ea typeface="Calibri"/>
              <a:cs typeface="Calibri"/>
            </a:rPr>
            <a:t>TEST</a:t>
          </a:r>
          <a:r>
            <a:rPr lang="en-US" cap="none" sz="1000" b="0" i="0" u="none" baseline="0">
              <a:solidFill>
                <a:srgbClr val="000000"/>
              </a:solidFill>
              <a:latin typeface="Calibri"/>
              <a:ea typeface="Calibri"/>
              <a:cs typeface="Calibri"/>
            </a:rPr>
            <a:t> = GARA O TEST A ELEVATO IMPEGNO
</a:t>
          </a:r>
          <a:r>
            <a:rPr lang="en-US" cap="none" sz="1000" b="0" i="0" u="none" baseline="0">
              <a:solidFill>
                <a:srgbClr val="DD0806"/>
              </a:solidFill>
              <a:latin typeface="Calibri"/>
              <a:ea typeface="Calibri"/>
              <a:cs typeface="Calibri"/>
            </a:rPr>
            <a:t>FONDO (LIPIDICO)
</a:t>
          </a:r>
          <a:r>
            <a:rPr lang="en-US" cap="none" sz="1000" b="1" i="0" u="none" baseline="0">
              <a:solidFill>
                <a:srgbClr val="000000"/>
              </a:solidFill>
              <a:latin typeface="Calibri"/>
              <a:ea typeface="Calibri"/>
              <a:cs typeface="Calibri"/>
            </a:rPr>
            <a:t>FL</a:t>
          </a:r>
          <a:r>
            <a:rPr lang="en-US" cap="none" sz="1000" b="0" i="0" u="none" baseline="0">
              <a:solidFill>
                <a:srgbClr val="000000"/>
              </a:solidFill>
              <a:latin typeface="Calibri"/>
              <a:ea typeface="Calibri"/>
              <a:cs typeface="Calibri"/>
            </a:rPr>
            <a:t>=FONDO LENTO (ANCHE COLLINARE, specificare nelle note)
</a:t>
          </a:r>
          <a:r>
            <a:rPr lang="en-US" cap="none" sz="1000" b="0" i="0" u="none" baseline="0">
              <a:solidFill>
                <a:srgbClr val="DD0806"/>
              </a:solidFill>
              <a:latin typeface="Calibri"/>
              <a:ea typeface="Calibri"/>
              <a:cs typeface="Calibri"/>
            </a:rPr>
            <a:t>SCARICO / DEFATICAMENTO
</a:t>
          </a:r>
          <a:r>
            <a:rPr lang="en-US" cap="none" sz="1000" b="1" i="0" u="none" baseline="0">
              <a:solidFill>
                <a:srgbClr val="000000"/>
              </a:solidFill>
              <a:latin typeface="Calibri"/>
              <a:ea typeface="Calibri"/>
              <a:cs typeface="Calibri"/>
            </a:rPr>
            <a:t>LSS</a:t>
          </a:r>
          <a:r>
            <a:rPr lang="en-US" cap="none" sz="1000" b="0" i="0" u="none" baseline="0">
              <a:solidFill>
                <a:srgbClr val="000000"/>
              </a:solidFill>
              <a:latin typeface="Calibri"/>
              <a:ea typeface="Calibri"/>
              <a:cs typeface="Calibri"/>
            </a:rPr>
            <a:t> = LENTISSIMO
</a:t>
          </a:r>
          <a:r>
            <a:rPr lang="en-US" cap="none" sz="1000" b="1" i="0" u="none" baseline="0">
              <a:solidFill>
                <a:srgbClr val="000000"/>
              </a:solidFill>
              <a:latin typeface="Calibri"/>
              <a:ea typeface="Calibri"/>
              <a:cs typeface="Calibri"/>
            </a:rPr>
            <a:t>DEF</a:t>
          </a:r>
          <a:r>
            <a:rPr lang="en-US" cap="none" sz="1000" b="0" i="0" u="none" baseline="0">
              <a:solidFill>
                <a:srgbClr val="000000"/>
              </a:solidFill>
              <a:latin typeface="Calibri"/>
              <a:ea typeface="Calibri"/>
              <a:cs typeface="Calibri"/>
            </a:rPr>
            <a:t> = DEFATICAMENTO
</a:t>
          </a:r>
          <a:r>
            <a:rPr lang="en-US" cap="none" sz="1000" b="1" i="0" u="none" baseline="0">
              <a:solidFill>
                <a:srgbClr val="000000"/>
              </a:solidFill>
              <a:latin typeface="Calibri"/>
              <a:ea typeface="Calibri"/>
              <a:cs typeface="Calibri"/>
            </a:rPr>
            <a:t>AS</a:t>
          </a:r>
          <a:r>
            <a:rPr lang="en-US" cap="none" sz="1000" b="0" i="0" u="none" baseline="0">
              <a:solidFill>
                <a:srgbClr val="000000"/>
              </a:solidFill>
              <a:latin typeface="Calibri"/>
              <a:ea typeface="Calibri"/>
              <a:cs typeface="Calibri"/>
            </a:rPr>
            <a:t> = ALTRO SPORT
</a:t>
          </a:r>
          <a:r>
            <a:rPr lang="en-US" cap="none" sz="1000" b="0" i="0" u="none" baseline="0">
              <a:solidFill>
                <a:srgbClr val="DD0806"/>
              </a:solidFill>
              <a:latin typeface="Calibri"/>
              <a:ea typeface="Calibri"/>
              <a:cs typeface="Calibri"/>
            </a:rPr>
            <a:t>RIPOSO
</a:t>
          </a:r>
          <a:r>
            <a:rPr lang="en-US" cap="none" sz="1000" b="1" i="0" u="none" baseline="0">
              <a:solidFill>
                <a:srgbClr val="000000"/>
              </a:solidFill>
              <a:latin typeface="Calibri"/>
              <a:ea typeface="Calibri"/>
              <a:cs typeface="Calibri"/>
            </a:rPr>
            <a:t>ZZZ</a:t>
          </a:r>
          <a:r>
            <a:rPr lang="en-US" cap="none" sz="1000" b="0" i="0" u="none" baseline="0">
              <a:solidFill>
                <a:srgbClr val="000000"/>
              </a:solidFill>
              <a:latin typeface="Calibri"/>
              <a:ea typeface="Calibri"/>
              <a:cs typeface="Calibri"/>
            </a:rPr>
            <a:t> = RIPOSO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 il lavoro svolto non è tra quelli in elenco, lasciare in bianco lo spazio e precisare nella nota (es. corsa a sensazione, run 4 fun, allenamenti innovativi o segreti, etc)</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10</xdr:row>
      <xdr:rowOff>9525</xdr:rowOff>
    </xdr:from>
    <xdr:to>
      <xdr:col>13</xdr:col>
      <xdr:colOff>47625</xdr:colOff>
      <xdr:row>47</xdr:row>
      <xdr:rowOff>76200</xdr:rowOff>
    </xdr:to>
    <xdr:sp>
      <xdr:nvSpPr>
        <xdr:cNvPr id="1" name="CasellaDiTesto 1"/>
        <xdr:cNvSpPr txBox="1">
          <a:spLocks noChangeArrowheads="1"/>
        </xdr:cNvSpPr>
      </xdr:nvSpPr>
      <xdr:spPr>
        <a:xfrm>
          <a:off x="6162675" y="1952625"/>
          <a:ext cx="2190750" cy="7639050"/>
        </a:xfrm>
        <a:prstGeom prst="rect">
          <a:avLst/>
        </a:prstGeom>
        <a:solidFill>
          <a:srgbClr val="D7E4BD"/>
        </a:solidFill>
        <a:ln w="9525" cmpd="sng">
          <a:solidFill>
            <a:srgbClr val="8EB4E3"/>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Calibri"/>
              <a:ea typeface="Calibri"/>
              <a:cs typeface="Calibri"/>
            </a:rPr>
            <a:t>LEGENDA COMPILAZIONE CELLA ALLENAMENTO / TIPO
</a:t>
          </a:r>
          <a:r>
            <a:rPr lang="en-US" cap="none" sz="1000" b="0" i="0" u="none" baseline="0">
              <a:solidFill>
                <a:srgbClr val="DD0806"/>
              </a:solidFill>
              <a:latin typeface="Calibri"/>
              <a:ea typeface="Calibri"/>
              <a:cs typeface="Calibri"/>
            </a:rPr>
            <a:t>L42 = SPECIFICI MARATONA
</a:t>
          </a:r>
          <a:r>
            <a:rPr lang="en-US" cap="none" sz="1000" b="1" i="0" u="none" baseline="0">
              <a:solidFill>
                <a:srgbClr val="000000"/>
              </a:solidFill>
              <a:latin typeface="Calibri"/>
              <a:ea typeface="Calibri"/>
              <a:cs typeface="Calibri"/>
            </a:rPr>
            <a:t>LL</a:t>
          </a:r>
          <a:r>
            <a:rPr lang="en-US" cap="none" sz="1000" b="0" i="0" u="none" baseline="0">
              <a:solidFill>
                <a:srgbClr val="000000"/>
              </a:solidFill>
              <a:latin typeface="Calibri"/>
              <a:ea typeface="Calibri"/>
              <a:cs typeface="Calibri"/>
            </a:rPr>
            <a:t> = LUNGHI E LUNGHISSIMI (DA 21KM IN SU)
</a:t>
          </a:r>
          <a:r>
            <a:rPr lang="en-US" cap="none" sz="1000" b="1" i="0" u="none" baseline="0">
              <a:solidFill>
                <a:srgbClr val="000000"/>
              </a:solidFill>
              <a:latin typeface="Calibri"/>
              <a:ea typeface="Calibri"/>
              <a:cs typeface="Calibri"/>
            </a:rPr>
            <a:t>R42</a:t>
          </a:r>
          <a:r>
            <a:rPr lang="en-US" cap="none" sz="1000" b="0" i="0" u="none" baseline="0">
              <a:solidFill>
                <a:srgbClr val="000000"/>
              </a:solidFill>
              <a:latin typeface="Calibri"/>
              <a:ea typeface="Calibri"/>
              <a:cs typeface="Calibri"/>
            </a:rPr>
            <a:t>= RITMO MARATONA
</a:t>
          </a:r>
          <a:r>
            <a:rPr lang="en-US" cap="none" sz="1000" b="0" i="0" u="none" baseline="0">
              <a:solidFill>
                <a:srgbClr val="DD0806"/>
              </a:solidFill>
              <a:latin typeface="Calibri"/>
              <a:ea typeface="Calibri"/>
              <a:cs typeface="Calibri"/>
            </a:rPr>
            <a:t>QUALITA' (FORZA E VELOCITA')
</a:t>
          </a:r>
          <a:r>
            <a:rPr lang="en-US" cap="none" sz="1000" b="1" i="0" u="none" baseline="0">
              <a:solidFill>
                <a:srgbClr val="000000"/>
              </a:solidFill>
              <a:latin typeface="Calibri"/>
              <a:ea typeface="Calibri"/>
              <a:cs typeface="Calibri"/>
            </a:rPr>
            <a:t>FK</a:t>
          </a:r>
          <a:r>
            <a:rPr lang="en-US" cap="none" sz="1000" b="0" i="0" u="none" baseline="0">
              <a:solidFill>
                <a:srgbClr val="000000"/>
              </a:solidFill>
              <a:latin typeface="Calibri"/>
              <a:ea typeface="Calibri"/>
              <a:cs typeface="Calibri"/>
            </a:rPr>
            <a:t> = FARTLEK O VARIAZ. DI RITMO
</a:t>
          </a:r>
          <a:r>
            <a:rPr lang="en-US" cap="none" sz="1000" b="1" i="0" u="none" baseline="0">
              <a:solidFill>
                <a:srgbClr val="000000"/>
              </a:solidFill>
              <a:latin typeface="Calibri"/>
              <a:ea typeface="Calibri"/>
              <a:cs typeface="Calibri"/>
            </a:rPr>
            <a:t>FP</a:t>
          </a:r>
          <a:r>
            <a:rPr lang="en-US" cap="none" sz="1000" b="0" i="0" u="none" baseline="0">
              <a:solidFill>
                <a:srgbClr val="000000"/>
              </a:solidFill>
              <a:latin typeface="Calibri"/>
              <a:ea typeface="Calibri"/>
              <a:cs typeface="Calibri"/>
            </a:rPr>
            <a:t> = PROGRESSIVO (specificare nelle note nr. distanza e ritmo frazioni)
</a:t>
          </a:r>
          <a:r>
            <a:rPr lang="en-US" cap="none" sz="1000" b="1" i="0" u="none" baseline="0">
              <a:solidFill>
                <a:srgbClr val="000000"/>
              </a:solidFill>
              <a:latin typeface="Calibri"/>
              <a:ea typeface="Calibri"/>
              <a:cs typeface="Calibri"/>
            </a:rPr>
            <a:t>IT</a:t>
          </a:r>
          <a:r>
            <a:rPr lang="en-US" cap="none" sz="1000" b="0" i="0" u="none" baseline="0">
              <a:solidFill>
                <a:srgbClr val="000000"/>
              </a:solidFill>
              <a:latin typeface="Calibri"/>
              <a:ea typeface="Calibri"/>
              <a:cs typeface="Calibri"/>
            </a:rPr>
            <a:t> = INTERVAL TRAINING OVVERO RIPETUTE </a:t>
          </a:r>
          <a:r>
            <a:rPr lang="en-US" cap="none" sz="1000" b="0" i="1" u="none" baseline="0">
              <a:solidFill>
                <a:srgbClr val="000000"/>
              </a:solidFill>
              <a:latin typeface="Calibri"/>
              <a:ea typeface="Calibri"/>
              <a:cs typeface="Calibri"/>
            </a:rPr>
            <a:t>(specificare nelle note il numero e la lunghezza delle serie e se trattarsi di 'recupero da fermo' RDF o ATTIVO: oltre alla durata o distanza del recupero indicare anche il ritmo del recupero)
</a:t>
          </a:r>
          <a:r>
            <a:rPr lang="en-US" cap="none" sz="1000" b="1" i="0" u="none" baseline="0">
              <a:solidFill>
                <a:srgbClr val="000000"/>
              </a:solidFill>
              <a:latin typeface="Calibri"/>
              <a:ea typeface="Calibri"/>
              <a:cs typeface="Calibri"/>
            </a:rPr>
            <a:t>RS</a:t>
          </a:r>
          <a:r>
            <a:rPr lang="en-US" cap="none" sz="1000" b="0" i="0" u="none" baseline="0">
              <a:solidFill>
                <a:srgbClr val="000000"/>
              </a:solidFill>
              <a:latin typeface="Calibri"/>
              <a:ea typeface="Calibri"/>
              <a:cs typeface="Calibri"/>
            </a:rPr>
            <a:t>= RIPETUTE IN SALITA (idem come sopra)
</a:t>
          </a:r>
          <a:r>
            <a:rPr lang="en-US" cap="none" sz="1000" b="1" i="0" u="none" baseline="0">
              <a:solidFill>
                <a:srgbClr val="000000"/>
              </a:solidFill>
              <a:latin typeface="Calibri"/>
              <a:ea typeface="Calibri"/>
              <a:cs typeface="Calibri"/>
            </a:rPr>
            <a:t>TEST</a:t>
          </a:r>
          <a:r>
            <a:rPr lang="en-US" cap="none" sz="1000" b="0" i="0" u="none" baseline="0">
              <a:solidFill>
                <a:srgbClr val="000000"/>
              </a:solidFill>
              <a:latin typeface="Calibri"/>
              <a:ea typeface="Calibri"/>
              <a:cs typeface="Calibri"/>
            </a:rPr>
            <a:t> = GARA O TEST A ELEVATO IMPEGNO
</a:t>
          </a:r>
          <a:r>
            <a:rPr lang="en-US" cap="none" sz="1000" b="0" i="0" u="none" baseline="0">
              <a:solidFill>
                <a:srgbClr val="DD0806"/>
              </a:solidFill>
              <a:latin typeface="Calibri"/>
              <a:ea typeface="Calibri"/>
              <a:cs typeface="Calibri"/>
            </a:rPr>
            <a:t>FONDO (LIPIDICO)
</a:t>
          </a:r>
          <a:r>
            <a:rPr lang="en-US" cap="none" sz="1000" b="1" i="0" u="none" baseline="0">
              <a:solidFill>
                <a:srgbClr val="000000"/>
              </a:solidFill>
              <a:latin typeface="Calibri"/>
              <a:ea typeface="Calibri"/>
              <a:cs typeface="Calibri"/>
            </a:rPr>
            <a:t>FL</a:t>
          </a:r>
          <a:r>
            <a:rPr lang="en-US" cap="none" sz="1000" b="0" i="0" u="none" baseline="0">
              <a:solidFill>
                <a:srgbClr val="000000"/>
              </a:solidFill>
              <a:latin typeface="Calibri"/>
              <a:ea typeface="Calibri"/>
              <a:cs typeface="Calibri"/>
            </a:rPr>
            <a:t>=FONDO LENTO (ANCHE COLLINARE, specificare nelle note)
</a:t>
          </a:r>
          <a:r>
            <a:rPr lang="en-US" cap="none" sz="1000" b="0" i="0" u="none" baseline="0">
              <a:solidFill>
                <a:srgbClr val="DD0806"/>
              </a:solidFill>
              <a:latin typeface="Calibri"/>
              <a:ea typeface="Calibri"/>
              <a:cs typeface="Calibri"/>
            </a:rPr>
            <a:t>SCARICO / DEFATICAMENTO
</a:t>
          </a:r>
          <a:r>
            <a:rPr lang="en-US" cap="none" sz="1000" b="1" i="0" u="none" baseline="0">
              <a:solidFill>
                <a:srgbClr val="000000"/>
              </a:solidFill>
              <a:latin typeface="Calibri"/>
              <a:ea typeface="Calibri"/>
              <a:cs typeface="Calibri"/>
            </a:rPr>
            <a:t>LSS</a:t>
          </a:r>
          <a:r>
            <a:rPr lang="en-US" cap="none" sz="1000" b="0" i="0" u="none" baseline="0">
              <a:solidFill>
                <a:srgbClr val="000000"/>
              </a:solidFill>
              <a:latin typeface="Calibri"/>
              <a:ea typeface="Calibri"/>
              <a:cs typeface="Calibri"/>
            </a:rPr>
            <a:t> = LENTISSIMO
</a:t>
          </a:r>
          <a:r>
            <a:rPr lang="en-US" cap="none" sz="1000" b="1" i="0" u="none" baseline="0">
              <a:solidFill>
                <a:srgbClr val="000000"/>
              </a:solidFill>
              <a:latin typeface="Calibri"/>
              <a:ea typeface="Calibri"/>
              <a:cs typeface="Calibri"/>
            </a:rPr>
            <a:t>DEF</a:t>
          </a:r>
          <a:r>
            <a:rPr lang="en-US" cap="none" sz="1000" b="0" i="0" u="none" baseline="0">
              <a:solidFill>
                <a:srgbClr val="000000"/>
              </a:solidFill>
              <a:latin typeface="Calibri"/>
              <a:ea typeface="Calibri"/>
              <a:cs typeface="Calibri"/>
            </a:rPr>
            <a:t> = DEFATICAMENTO
</a:t>
          </a:r>
          <a:r>
            <a:rPr lang="en-US" cap="none" sz="1000" b="1" i="0" u="none" baseline="0">
              <a:solidFill>
                <a:srgbClr val="000000"/>
              </a:solidFill>
              <a:latin typeface="Calibri"/>
              <a:ea typeface="Calibri"/>
              <a:cs typeface="Calibri"/>
            </a:rPr>
            <a:t>AS</a:t>
          </a:r>
          <a:r>
            <a:rPr lang="en-US" cap="none" sz="1000" b="0" i="0" u="none" baseline="0">
              <a:solidFill>
                <a:srgbClr val="000000"/>
              </a:solidFill>
              <a:latin typeface="Calibri"/>
              <a:ea typeface="Calibri"/>
              <a:cs typeface="Calibri"/>
            </a:rPr>
            <a:t> = ALTRO SPORT
</a:t>
          </a:r>
          <a:r>
            <a:rPr lang="en-US" cap="none" sz="1000" b="0" i="0" u="none" baseline="0">
              <a:solidFill>
                <a:srgbClr val="DD0806"/>
              </a:solidFill>
              <a:latin typeface="Calibri"/>
              <a:ea typeface="Calibri"/>
              <a:cs typeface="Calibri"/>
            </a:rPr>
            <a:t>RIPOSO
</a:t>
          </a:r>
          <a:r>
            <a:rPr lang="en-US" cap="none" sz="1000" b="1" i="0" u="none" baseline="0">
              <a:solidFill>
                <a:srgbClr val="000000"/>
              </a:solidFill>
              <a:latin typeface="Calibri"/>
              <a:ea typeface="Calibri"/>
              <a:cs typeface="Calibri"/>
            </a:rPr>
            <a:t>ZZZ</a:t>
          </a:r>
          <a:r>
            <a:rPr lang="en-US" cap="none" sz="1000" b="0" i="0" u="none" baseline="0">
              <a:solidFill>
                <a:srgbClr val="000000"/>
              </a:solidFill>
              <a:latin typeface="Calibri"/>
              <a:ea typeface="Calibri"/>
              <a:cs typeface="Calibri"/>
            </a:rPr>
            <a:t> = RIPOSO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 il lavoro svolto non è tra quelli in elenco, lasciare in bianco lo spazio e precisare nella nota (es. corsa a sensazione, run 4 fun, allenamenti innovativi o segreti, etc)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K60"/>
  <sheetViews>
    <sheetView zoomScale="150" zoomScaleNormal="150" zoomScalePageLayoutView="0" workbookViewId="0" topLeftCell="A1">
      <selection activeCell="F1" sqref="F1:J2"/>
    </sheetView>
  </sheetViews>
  <sheetFormatPr defaultColWidth="10.00390625" defaultRowHeight="12.75"/>
  <cols>
    <col min="1" max="1" width="2.28125" style="1" customWidth="1"/>
    <col min="2" max="2" width="11.140625" style="1" customWidth="1"/>
    <col min="3" max="6" width="10.8515625" style="1" customWidth="1"/>
    <col min="7" max="7" width="6.8515625" style="1" customWidth="1"/>
    <col min="8" max="8" width="4.8515625" style="1" customWidth="1"/>
    <col min="9" max="10" width="10.8515625" style="1" customWidth="1"/>
    <col min="11" max="13" width="10.00390625" style="1" customWidth="1"/>
    <col min="14" max="14" width="13.421875" style="1" customWidth="1"/>
    <col min="15" max="16384" width="10.00390625" style="1" customWidth="1"/>
  </cols>
  <sheetData>
    <row r="1" spans="1:10" ht="9" customHeight="1">
      <c r="A1" s="99"/>
      <c r="B1" s="107" t="s">
        <v>39</v>
      </c>
      <c r="C1" s="108"/>
      <c r="D1" s="74" t="s">
        <v>45</v>
      </c>
      <c r="E1" s="75"/>
      <c r="F1" s="71" t="s">
        <v>4</v>
      </c>
      <c r="G1" s="71"/>
      <c r="H1" s="71"/>
      <c r="I1" s="71"/>
      <c r="J1" s="71"/>
    </row>
    <row r="2" spans="1:10" ht="10.5" customHeight="1">
      <c r="A2" s="100"/>
      <c r="B2" s="108"/>
      <c r="C2" s="108"/>
      <c r="D2" s="78" t="s">
        <v>118</v>
      </c>
      <c r="E2" s="79"/>
      <c r="F2" s="71"/>
      <c r="G2" s="71"/>
      <c r="H2" s="71"/>
      <c r="I2" s="71"/>
      <c r="J2" s="71"/>
    </row>
    <row r="3" spans="1:10" ht="12.75" customHeight="1">
      <c r="A3" s="100"/>
      <c r="B3" s="108"/>
      <c r="C3" s="108"/>
      <c r="D3" s="80"/>
      <c r="E3" s="81"/>
      <c r="F3" s="18" t="s">
        <v>49</v>
      </c>
      <c r="G3" s="72">
        <v>40595</v>
      </c>
      <c r="H3" s="72"/>
      <c r="I3" s="18" t="s">
        <v>116</v>
      </c>
      <c r="J3" s="19">
        <f>+G3+6</f>
        <v>40601</v>
      </c>
    </row>
    <row r="4" spans="1:10" ht="12" customHeight="1">
      <c r="A4" s="100"/>
      <c r="B4" s="108"/>
      <c r="C4" s="108"/>
      <c r="D4" s="56" t="s">
        <v>92</v>
      </c>
      <c r="E4" s="57" t="s">
        <v>93</v>
      </c>
      <c r="F4" s="73" t="s">
        <v>117</v>
      </c>
      <c r="G4" s="77" t="s">
        <v>47</v>
      </c>
      <c r="H4" s="77"/>
      <c r="I4" s="22" t="s">
        <v>94</v>
      </c>
      <c r="J4" s="23" t="s">
        <v>95</v>
      </c>
    </row>
    <row r="5" spans="1:10" ht="17.25" customHeight="1">
      <c r="A5" s="100"/>
      <c r="B5" s="108"/>
      <c r="C5" s="108"/>
      <c r="D5" s="58" t="s">
        <v>123</v>
      </c>
      <c r="E5" s="59">
        <v>41</v>
      </c>
      <c r="F5" s="73"/>
      <c r="G5" s="76" t="s">
        <v>119</v>
      </c>
      <c r="H5" s="76"/>
      <c r="I5" s="60">
        <v>0.15625</v>
      </c>
      <c r="J5" s="7">
        <f>I5/42.195</f>
        <v>0.0037030453845242326</v>
      </c>
    </row>
    <row r="6" spans="1:10" s="2" customFormat="1" ht="24.75" customHeight="1">
      <c r="A6" s="100"/>
      <c r="B6" s="25" t="s">
        <v>51</v>
      </c>
      <c r="C6" s="25" t="s">
        <v>91</v>
      </c>
      <c r="D6" s="26" t="s">
        <v>29</v>
      </c>
      <c r="E6" s="26" t="s">
        <v>90</v>
      </c>
      <c r="F6" s="26" t="s">
        <v>52</v>
      </c>
      <c r="G6" s="63" t="s">
        <v>64</v>
      </c>
      <c r="H6" s="63"/>
      <c r="I6" s="26" t="s">
        <v>65</v>
      </c>
      <c r="J6" s="26" t="s">
        <v>30</v>
      </c>
    </row>
    <row r="7" spans="1:10" ht="27">
      <c r="A7" s="100"/>
      <c r="B7" s="61">
        <v>179</v>
      </c>
      <c r="C7" s="61">
        <v>75</v>
      </c>
      <c r="D7" s="17" t="s">
        <v>89</v>
      </c>
      <c r="E7" s="61">
        <v>7.7</v>
      </c>
      <c r="F7" s="61" t="s">
        <v>120</v>
      </c>
      <c r="G7" s="62" t="s">
        <v>121</v>
      </c>
      <c r="H7" s="61">
        <v>17</v>
      </c>
      <c r="I7" s="61">
        <v>15</v>
      </c>
      <c r="J7" s="61" t="s">
        <v>122</v>
      </c>
    </row>
    <row r="8" spans="1:10" ht="12.75">
      <c r="A8" s="100"/>
      <c r="B8" s="31"/>
      <c r="C8" s="32" t="s">
        <v>101</v>
      </c>
      <c r="D8" s="32" t="s">
        <v>102</v>
      </c>
      <c r="E8" s="32" t="s">
        <v>102</v>
      </c>
      <c r="F8" s="32" t="s">
        <v>103</v>
      </c>
      <c r="G8" s="66" t="s">
        <v>53</v>
      </c>
      <c r="H8" s="66"/>
      <c r="I8" s="32" t="s">
        <v>104</v>
      </c>
      <c r="J8" s="32" t="s">
        <v>105</v>
      </c>
    </row>
    <row r="9" spans="1:10" ht="13.5" customHeight="1">
      <c r="A9" s="100"/>
      <c r="B9" s="33" t="s">
        <v>77</v>
      </c>
      <c r="C9" s="34" t="s">
        <v>11</v>
      </c>
      <c r="D9" s="34" t="s">
        <v>108</v>
      </c>
      <c r="E9" s="34" t="s">
        <v>109</v>
      </c>
      <c r="F9" s="34" t="s">
        <v>11</v>
      </c>
      <c r="G9" s="67" t="s">
        <v>110</v>
      </c>
      <c r="H9" s="67"/>
      <c r="I9" s="34" t="s">
        <v>108</v>
      </c>
      <c r="J9" s="34" t="s">
        <v>109</v>
      </c>
    </row>
    <row r="10" spans="1:10" ht="13.5" customHeight="1">
      <c r="A10" s="100"/>
      <c r="B10" s="33" t="s">
        <v>107</v>
      </c>
      <c r="C10" s="35" t="s">
        <v>12</v>
      </c>
      <c r="D10" s="35" t="s">
        <v>12</v>
      </c>
      <c r="E10" s="35" t="s">
        <v>14</v>
      </c>
      <c r="F10" s="35" t="s">
        <v>12</v>
      </c>
      <c r="G10" s="64" t="s">
        <v>21</v>
      </c>
      <c r="H10" s="64"/>
      <c r="I10" s="35" t="s">
        <v>12</v>
      </c>
      <c r="J10" s="35" t="s">
        <v>111</v>
      </c>
    </row>
    <row r="11" spans="1:10" ht="13.5" customHeight="1">
      <c r="A11" s="100"/>
      <c r="B11" s="33" t="s">
        <v>113</v>
      </c>
      <c r="C11" s="36">
        <v>6.6</v>
      </c>
      <c r="D11" s="36"/>
      <c r="E11" s="36">
        <v>8</v>
      </c>
      <c r="F11" s="36">
        <v>6.2</v>
      </c>
      <c r="G11" s="68">
        <v>9.2</v>
      </c>
      <c r="H11" s="68"/>
      <c r="I11" s="36"/>
      <c r="J11" s="36">
        <v>14</v>
      </c>
    </row>
    <row r="12" spans="1:10" ht="15" customHeight="1">
      <c r="A12" s="100"/>
      <c r="B12" s="33" t="s">
        <v>46</v>
      </c>
      <c r="C12" s="34">
        <v>0.5347222222222222</v>
      </c>
      <c r="D12" s="34"/>
      <c r="E12" s="34">
        <v>0.5416666666666666</v>
      </c>
      <c r="F12" s="34">
        <v>0.5347222222222222</v>
      </c>
      <c r="G12" s="67">
        <v>0.5416666666666666</v>
      </c>
      <c r="H12" s="67"/>
      <c r="I12" s="34"/>
      <c r="J12" s="34">
        <v>0.5347222222222222</v>
      </c>
    </row>
    <row r="13" spans="1:10" ht="18" customHeight="1">
      <c r="A13" s="101"/>
      <c r="B13" s="33" t="s">
        <v>115</v>
      </c>
      <c r="C13" s="37">
        <v>0.027777777777777776</v>
      </c>
      <c r="D13" s="37"/>
      <c r="E13" s="37">
        <v>0.034722222222222224</v>
      </c>
      <c r="F13" s="37">
        <v>0.02638888888888889</v>
      </c>
      <c r="G13" s="65">
        <v>0.0375</v>
      </c>
      <c r="H13" s="65"/>
      <c r="I13" s="37"/>
      <c r="J13" s="37">
        <v>0.05625</v>
      </c>
    </row>
    <row r="14" spans="1:10" ht="25.5">
      <c r="A14" s="38"/>
      <c r="B14" s="49" t="s">
        <v>54</v>
      </c>
      <c r="C14" s="8">
        <f>+IF(C13&gt;0,C13/C11,"-")</f>
        <v>0.004208754208754209</v>
      </c>
      <c r="D14" s="8" t="str">
        <f aca="true" t="shared" si="0" ref="D14:J14">+IF(D13&gt;0,D13/D11,"-")</f>
        <v>-</v>
      </c>
      <c r="E14" s="8">
        <f t="shared" si="0"/>
        <v>0.004340277777777778</v>
      </c>
      <c r="F14" s="8">
        <f t="shared" si="0"/>
        <v>0.004256272401433692</v>
      </c>
      <c r="G14" s="82">
        <f t="shared" si="0"/>
        <v>0.004076086956521739</v>
      </c>
      <c r="H14" s="83"/>
      <c r="I14" s="8" t="str">
        <f t="shared" si="0"/>
        <v>-</v>
      </c>
      <c r="J14" s="8">
        <f t="shared" si="0"/>
        <v>0.004017857142857143</v>
      </c>
    </row>
    <row r="15" spans="1:10" ht="4.5" customHeight="1">
      <c r="A15" s="39"/>
      <c r="B15" s="120" t="s">
        <v>66</v>
      </c>
      <c r="C15" s="84"/>
      <c r="D15" s="84"/>
      <c r="E15" s="84"/>
      <c r="F15" s="84"/>
      <c r="G15" s="84"/>
      <c r="H15" s="84"/>
      <c r="I15" s="84"/>
      <c r="J15" s="84"/>
    </row>
    <row r="16" spans="1:10" ht="9" customHeight="1">
      <c r="A16" s="39"/>
      <c r="B16" s="120"/>
      <c r="C16" s="84"/>
      <c r="D16" s="84"/>
      <c r="E16" s="84"/>
      <c r="F16" s="84"/>
      <c r="G16" s="84"/>
      <c r="H16" s="84"/>
      <c r="I16" s="84"/>
      <c r="J16" s="84"/>
    </row>
    <row r="17" spans="1:10" ht="7.5" customHeight="1">
      <c r="A17" s="39"/>
      <c r="B17" s="120"/>
      <c r="C17" s="84"/>
      <c r="D17" s="84"/>
      <c r="E17" s="84"/>
      <c r="F17" s="84"/>
      <c r="G17" s="84"/>
      <c r="H17" s="84"/>
      <c r="I17" s="84"/>
      <c r="J17" s="84"/>
    </row>
    <row r="18" spans="1:10" ht="9.75" customHeight="1">
      <c r="A18" s="39"/>
      <c r="B18" s="120"/>
      <c r="C18" s="84"/>
      <c r="D18" s="84"/>
      <c r="E18" s="84"/>
      <c r="F18" s="84"/>
      <c r="G18" s="84"/>
      <c r="H18" s="84"/>
      <c r="I18" s="84"/>
      <c r="J18" s="84"/>
    </row>
    <row r="19" spans="1:10" ht="16.5" customHeight="1">
      <c r="A19" s="39"/>
      <c r="B19" s="40" t="s">
        <v>41</v>
      </c>
      <c r="C19" s="35" t="s">
        <v>13</v>
      </c>
      <c r="D19" s="35"/>
      <c r="E19" s="35" t="s">
        <v>13</v>
      </c>
      <c r="F19" s="35" t="s">
        <v>13</v>
      </c>
      <c r="G19" s="64" t="s">
        <v>15</v>
      </c>
      <c r="H19" s="64"/>
      <c r="I19" s="35"/>
      <c r="J19" s="35" t="s">
        <v>13</v>
      </c>
    </row>
    <row r="20" spans="1:10" ht="16.5">
      <c r="A20" s="39"/>
      <c r="B20" s="33" t="s">
        <v>31</v>
      </c>
      <c r="C20" s="35">
        <v>153</v>
      </c>
      <c r="D20" s="35"/>
      <c r="E20" s="35">
        <v>155</v>
      </c>
      <c r="F20" s="35">
        <v>151</v>
      </c>
      <c r="G20" s="69">
        <v>159</v>
      </c>
      <c r="H20" s="70"/>
      <c r="I20" s="35"/>
      <c r="J20" s="35">
        <v>150</v>
      </c>
    </row>
    <row r="21" spans="1:10" ht="16.5">
      <c r="A21" s="39"/>
      <c r="B21" s="33" t="s">
        <v>56</v>
      </c>
      <c r="C21" s="35" t="s">
        <v>13</v>
      </c>
      <c r="D21" s="35"/>
      <c r="E21" s="35" t="s">
        <v>13</v>
      </c>
      <c r="F21" s="35" t="s">
        <v>13</v>
      </c>
      <c r="G21" s="64" t="s">
        <v>13</v>
      </c>
      <c r="H21" s="64"/>
      <c r="I21" s="35"/>
      <c r="J21" s="35" t="s">
        <v>13</v>
      </c>
    </row>
    <row r="22" spans="1:10" ht="25.5">
      <c r="A22" s="41"/>
      <c r="B22" s="33" t="s">
        <v>57</v>
      </c>
      <c r="C22" s="35" t="s">
        <v>13</v>
      </c>
      <c r="D22" s="35"/>
      <c r="E22" s="35" t="s">
        <v>13</v>
      </c>
      <c r="F22" s="35" t="s">
        <v>13</v>
      </c>
      <c r="G22" s="64" t="s">
        <v>13</v>
      </c>
      <c r="H22" s="64"/>
      <c r="I22" s="35"/>
      <c r="J22" s="35" t="s">
        <v>13</v>
      </c>
    </row>
    <row r="23" spans="1:10" ht="16.5">
      <c r="A23" s="109"/>
      <c r="B23" s="42" t="s">
        <v>58</v>
      </c>
      <c r="C23" s="43">
        <v>1</v>
      </c>
      <c r="D23" s="43"/>
      <c r="E23" s="43">
        <v>1</v>
      </c>
      <c r="F23" s="43">
        <v>1</v>
      </c>
      <c r="G23" s="91">
        <v>3</v>
      </c>
      <c r="H23" s="91"/>
      <c r="I23" s="43"/>
      <c r="J23" s="43">
        <v>2</v>
      </c>
    </row>
    <row r="24" spans="1:10" ht="16.5">
      <c r="A24" s="110"/>
      <c r="B24" s="33" t="s">
        <v>59</v>
      </c>
      <c r="C24" s="35" t="s">
        <v>125</v>
      </c>
      <c r="D24" s="35" t="s">
        <v>125</v>
      </c>
      <c r="E24" s="35" t="s">
        <v>125</v>
      </c>
      <c r="F24" s="35" t="s">
        <v>125</v>
      </c>
      <c r="G24" s="64" t="s">
        <v>125</v>
      </c>
      <c r="H24" s="64"/>
      <c r="I24" s="35" t="s">
        <v>125</v>
      </c>
      <c r="J24" s="35" t="s">
        <v>125</v>
      </c>
    </row>
    <row r="25" spans="1:10" ht="12.75" customHeight="1">
      <c r="A25" s="110"/>
      <c r="B25" s="121" t="s">
        <v>78</v>
      </c>
      <c r="C25" s="85"/>
      <c r="D25" s="85"/>
      <c r="E25" s="85"/>
      <c r="F25" s="85"/>
      <c r="G25" s="85"/>
      <c r="H25" s="85"/>
      <c r="I25" s="85"/>
      <c r="J25" s="85"/>
    </row>
    <row r="26" spans="1:10" ht="15.75" customHeight="1">
      <c r="A26" s="110"/>
      <c r="B26" s="121"/>
      <c r="C26" s="95"/>
      <c r="D26" s="95"/>
      <c r="E26" s="95"/>
      <c r="F26" s="95"/>
      <c r="G26" s="95"/>
      <c r="H26" s="95"/>
      <c r="I26" s="95"/>
      <c r="J26" s="95"/>
    </row>
    <row r="27" spans="1:10" ht="12.75" customHeight="1">
      <c r="A27" s="110"/>
      <c r="B27" s="44" t="s">
        <v>60</v>
      </c>
      <c r="C27" s="45"/>
      <c r="D27" s="45"/>
      <c r="E27" s="45"/>
      <c r="F27" s="45"/>
      <c r="G27" s="88"/>
      <c r="H27" s="88"/>
      <c r="I27" s="45"/>
      <c r="J27" s="45"/>
    </row>
    <row r="28" spans="1:10" ht="12.75" customHeight="1">
      <c r="A28" s="110"/>
      <c r="B28" s="44" t="s">
        <v>67</v>
      </c>
      <c r="C28" s="45"/>
      <c r="D28" s="45"/>
      <c r="E28" s="45"/>
      <c r="F28" s="45"/>
      <c r="G28" s="88"/>
      <c r="H28" s="88"/>
      <c r="I28" s="45"/>
      <c r="J28" s="45">
        <v>15</v>
      </c>
    </row>
    <row r="29" spans="1:10" ht="12.75" customHeight="1">
      <c r="A29" s="110"/>
      <c r="B29" s="44" t="s">
        <v>68</v>
      </c>
      <c r="C29" s="45"/>
      <c r="D29" s="45"/>
      <c r="E29" s="45"/>
      <c r="F29" s="45"/>
      <c r="G29" s="88"/>
      <c r="H29" s="88"/>
      <c r="I29" s="45"/>
      <c r="J29" s="45"/>
    </row>
    <row r="30" spans="1:10" ht="12.75" customHeight="1">
      <c r="A30" s="110"/>
      <c r="B30" s="46" t="s">
        <v>69</v>
      </c>
      <c r="C30" s="47"/>
      <c r="D30" s="47"/>
      <c r="E30" s="47"/>
      <c r="F30" s="47"/>
      <c r="G30" s="85"/>
      <c r="H30" s="85"/>
      <c r="I30" s="47"/>
      <c r="J30" s="47">
        <v>114</v>
      </c>
    </row>
    <row r="31" spans="1:10" ht="12.75" customHeight="1">
      <c r="A31" s="110"/>
      <c r="B31" s="46" t="s">
        <v>70</v>
      </c>
      <c r="C31" s="47"/>
      <c r="D31" s="47"/>
      <c r="E31" s="47"/>
      <c r="F31" s="47"/>
      <c r="G31" s="86"/>
      <c r="H31" s="87"/>
      <c r="I31" s="47"/>
      <c r="J31" s="47"/>
    </row>
    <row r="32" spans="1:10" ht="12.75" customHeight="1">
      <c r="A32" s="111"/>
      <c r="B32" s="46" t="s">
        <v>71</v>
      </c>
      <c r="C32" s="47"/>
      <c r="D32" s="47"/>
      <c r="E32" s="47"/>
      <c r="F32" s="47"/>
      <c r="G32" s="85"/>
      <c r="H32" s="85"/>
      <c r="I32" s="47"/>
      <c r="J32" s="47">
        <v>87</v>
      </c>
    </row>
    <row r="33" spans="1:10" s="3" customFormat="1" ht="15.75" customHeight="1">
      <c r="A33" s="113" t="s">
        <v>61</v>
      </c>
      <c r="B33" s="114"/>
      <c r="C33" s="50" t="s">
        <v>96</v>
      </c>
      <c r="D33" s="50" t="s">
        <v>97</v>
      </c>
      <c r="E33" s="51" t="s">
        <v>85</v>
      </c>
      <c r="F33" s="51" t="s">
        <v>86</v>
      </c>
      <c r="G33" s="112" t="s">
        <v>82</v>
      </c>
      <c r="H33" s="112"/>
      <c r="I33" s="52" t="s">
        <v>63</v>
      </c>
      <c r="J33" s="52" t="s">
        <v>79</v>
      </c>
    </row>
    <row r="34" spans="1:10" s="3" customFormat="1" ht="15.75" customHeight="1">
      <c r="A34" s="115"/>
      <c r="B34" s="116"/>
      <c r="C34" s="9">
        <f>+COUNTA(C11:J11)</f>
        <v>5</v>
      </c>
      <c r="D34" s="9">
        <f>+C34</f>
        <v>5</v>
      </c>
      <c r="E34" s="10">
        <f>+SUM(C11:J11)</f>
        <v>44</v>
      </c>
      <c r="F34" s="16">
        <f>+E34</f>
        <v>44</v>
      </c>
      <c r="G34" s="92">
        <f>IF(SUM(C23:J23)&gt;0,AVERAGE(C23:J23),"-")</f>
        <v>1.6</v>
      </c>
      <c r="H34" s="92"/>
      <c r="I34" s="11">
        <f>+IF(SUM(C27:J28)&gt;0,AVERAGE(C27:J28),"-")</f>
        <v>15</v>
      </c>
      <c r="J34" s="12">
        <f>+IF(SUM(C30:J32)&gt;0,AVERAGE(C30:J32),"-")</f>
        <v>100.5</v>
      </c>
    </row>
    <row r="35" spans="1:11" s="3" customFormat="1" ht="15.75" customHeight="1">
      <c r="A35" s="115"/>
      <c r="B35" s="116"/>
      <c r="C35" s="50" t="s">
        <v>98</v>
      </c>
      <c r="D35" s="50" t="s">
        <v>81</v>
      </c>
      <c r="E35" s="51" t="s">
        <v>55</v>
      </c>
      <c r="F35" s="51" t="s">
        <v>87</v>
      </c>
      <c r="G35" s="93" t="s">
        <v>88</v>
      </c>
      <c r="H35" s="93"/>
      <c r="I35" s="89" t="s">
        <v>83</v>
      </c>
      <c r="J35" s="89"/>
      <c r="K35" s="4"/>
    </row>
    <row r="36" spans="1:10" ht="15.75" customHeight="1">
      <c r="A36" s="117"/>
      <c r="B36" s="118"/>
      <c r="C36" s="13">
        <f>IF(C34&gt;0,(COUNTIF(C21:J21,"sì")/C34),"-")</f>
        <v>1</v>
      </c>
      <c r="D36" s="13">
        <f>IF(C34&gt;0,(COUNTIF(C22:J22,"Sì")/C34),"-")</f>
        <v>1</v>
      </c>
      <c r="E36" s="14">
        <f>IF(SUM(C20:J20&gt;0),(C20*C13/J60+D20*D13/J60+E20*E13/J60+F20*F13/J60+G20*G13/J60+I20*I13/J60+J20*J13/J60)/(SUM(C13:J13)/J60),"-")</f>
        <v>153.39923954372622</v>
      </c>
      <c r="F36" s="15">
        <f>+SUM(C13:J13)</f>
        <v>0.18263888888888888</v>
      </c>
      <c r="G36" s="119">
        <f>+F36</f>
        <v>0.18263888888888888</v>
      </c>
      <c r="H36" s="119"/>
      <c r="I36" s="89"/>
      <c r="J36" s="89"/>
    </row>
    <row r="37" spans="1:10" ht="15.75" customHeight="1">
      <c r="A37" s="102" t="s">
        <v>43</v>
      </c>
      <c r="B37" s="103"/>
      <c r="C37" s="50" t="s">
        <v>99</v>
      </c>
      <c r="D37" s="50" t="s">
        <v>100</v>
      </c>
      <c r="E37" s="53" t="s">
        <v>80</v>
      </c>
      <c r="F37" s="54" t="s">
        <v>106</v>
      </c>
      <c r="G37" s="93" t="s">
        <v>62</v>
      </c>
      <c r="H37" s="93"/>
      <c r="I37" s="16" t="s">
        <v>27</v>
      </c>
      <c r="J37" s="13">
        <f>IF(E34&gt;0,(SUMIF(C24:J24,I37,C11:J11)/E34),"-")</f>
        <v>0</v>
      </c>
    </row>
    <row r="38" spans="1:10" ht="15.75" customHeight="1">
      <c r="A38" s="104">
        <f>IF(C34&gt;0,(COUNTIF(C19:J19,"Sì")/COUNTA(C19:J19)),"-")</f>
        <v>0.8</v>
      </c>
      <c r="B38" s="105"/>
      <c r="C38" s="13">
        <f>IF(E34&gt;0,(SUMIF(C9:J9,"FONDO",C11:J11)/E34),"-")</f>
        <v>0.5</v>
      </c>
      <c r="D38" s="13">
        <f>IF(E34&gt;0,(SUMIF(C9:J9,"Qualità",C11:J11)/E34),"-")</f>
        <v>0.20909090909090908</v>
      </c>
      <c r="E38" s="13">
        <f>IF(E34&gt;0,(1-(C38+D38+F38)),"-")</f>
        <v>0.2909090909090909</v>
      </c>
      <c r="F38" s="13">
        <f>IF(E34&gt;0,(SUMIF(C9:J9,"L42",C11:J11)/E34),"-")</f>
        <v>0</v>
      </c>
      <c r="G38" s="94">
        <f>IF(E34&gt;0,F36/E34,"-")</f>
        <v>0.004150883838383838</v>
      </c>
      <c r="H38" s="94"/>
      <c r="I38" s="9" t="s">
        <v>84</v>
      </c>
      <c r="J38" s="13">
        <f>IF(E34&gt;0,(SUMIF(C24:J24,I38,C11:J11)/E34),"-")</f>
        <v>0</v>
      </c>
    </row>
    <row r="39" spans="1:10" ht="12.75" customHeight="1">
      <c r="A39" s="106" t="s">
        <v>72</v>
      </c>
      <c r="B39" s="98" t="s">
        <v>73</v>
      </c>
      <c r="C39" s="96" t="s">
        <v>10</v>
      </c>
      <c r="D39" s="96"/>
      <c r="E39" s="96"/>
      <c r="F39" s="96"/>
      <c r="G39" s="96"/>
      <c r="H39" s="96"/>
      <c r="I39" s="96"/>
      <c r="J39" s="96"/>
    </row>
    <row r="40" spans="1:10" ht="12.75" customHeight="1">
      <c r="A40" s="106"/>
      <c r="B40" s="98"/>
      <c r="C40" s="96"/>
      <c r="D40" s="96"/>
      <c r="E40" s="96"/>
      <c r="F40" s="96"/>
      <c r="G40" s="96"/>
      <c r="H40" s="96"/>
      <c r="I40" s="96"/>
      <c r="J40" s="96"/>
    </row>
    <row r="41" spans="1:10" ht="12.75" customHeight="1">
      <c r="A41" s="106"/>
      <c r="B41" s="98"/>
      <c r="C41" s="96"/>
      <c r="D41" s="96"/>
      <c r="E41" s="96"/>
      <c r="F41" s="96"/>
      <c r="G41" s="96"/>
      <c r="H41" s="96"/>
      <c r="I41" s="96"/>
      <c r="J41" s="96"/>
    </row>
    <row r="42" spans="1:10" ht="12.75" customHeight="1">
      <c r="A42" s="106"/>
      <c r="B42" s="98"/>
      <c r="C42" s="96"/>
      <c r="D42" s="96"/>
      <c r="E42" s="96"/>
      <c r="F42" s="96"/>
      <c r="G42" s="96"/>
      <c r="H42" s="96"/>
      <c r="I42" s="96"/>
      <c r="J42" s="96"/>
    </row>
    <row r="43" spans="1:10" ht="12.75" customHeight="1">
      <c r="A43" s="106"/>
      <c r="B43" s="98"/>
      <c r="C43" s="96"/>
      <c r="D43" s="96"/>
      <c r="E43" s="96"/>
      <c r="F43" s="96"/>
      <c r="G43" s="96"/>
      <c r="H43" s="96"/>
      <c r="I43" s="96"/>
      <c r="J43" s="96"/>
    </row>
    <row r="44" spans="1:10" ht="12.75" customHeight="1">
      <c r="A44" s="106"/>
      <c r="B44" s="97" t="s">
        <v>74</v>
      </c>
      <c r="C44" s="90" t="s">
        <v>126</v>
      </c>
      <c r="D44" s="90"/>
      <c r="E44" s="90"/>
      <c r="F44" s="90"/>
      <c r="G44" s="90"/>
      <c r="H44" s="90"/>
      <c r="I44" s="90"/>
      <c r="J44" s="90"/>
    </row>
    <row r="45" spans="1:10" ht="12.75" customHeight="1">
      <c r="A45" s="106"/>
      <c r="B45" s="97"/>
      <c r="C45" s="90"/>
      <c r="D45" s="90"/>
      <c r="E45" s="90"/>
      <c r="F45" s="90"/>
      <c r="G45" s="90"/>
      <c r="H45" s="90"/>
      <c r="I45" s="90"/>
      <c r="J45" s="90"/>
    </row>
    <row r="46" spans="1:10" ht="12.75" customHeight="1">
      <c r="A46" s="106"/>
      <c r="B46" s="97"/>
      <c r="C46" s="90"/>
      <c r="D46" s="90"/>
      <c r="E46" s="90"/>
      <c r="F46" s="90"/>
      <c r="G46" s="90"/>
      <c r="H46" s="90"/>
      <c r="I46" s="90"/>
      <c r="J46" s="90"/>
    </row>
    <row r="47" spans="1:10" ht="12.75" customHeight="1">
      <c r="A47" s="106"/>
      <c r="B47" s="97"/>
      <c r="C47" s="90"/>
      <c r="D47" s="90"/>
      <c r="E47" s="90"/>
      <c r="F47" s="90"/>
      <c r="G47" s="90"/>
      <c r="H47" s="90"/>
      <c r="I47" s="90"/>
      <c r="J47" s="90"/>
    </row>
    <row r="48" spans="1:10" ht="12.75" customHeight="1">
      <c r="A48" s="106"/>
      <c r="B48" s="97"/>
      <c r="C48" s="90"/>
      <c r="D48" s="90"/>
      <c r="E48" s="90"/>
      <c r="F48" s="90"/>
      <c r="G48" s="90"/>
      <c r="H48" s="90"/>
      <c r="I48" s="90"/>
      <c r="J48" s="90"/>
    </row>
    <row r="49" spans="1:10" ht="12.75" customHeight="1">
      <c r="A49" s="106"/>
      <c r="B49" s="98" t="s">
        <v>75</v>
      </c>
      <c r="C49" s="96" t="s">
        <v>124</v>
      </c>
      <c r="D49" s="96"/>
      <c r="E49" s="96"/>
      <c r="F49" s="96"/>
      <c r="G49" s="96"/>
      <c r="H49" s="96"/>
      <c r="I49" s="96"/>
      <c r="J49" s="96"/>
    </row>
    <row r="50" spans="1:10" ht="12.75" customHeight="1">
      <c r="A50" s="106"/>
      <c r="B50" s="98"/>
      <c r="C50" s="96"/>
      <c r="D50" s="96"/>
      <c r="E50" s="96"/>
      <c r="F50" s="96"/>
      <c r="G50" s="96"/>
      <c r="H50" s="96"/>
      <c r="I50" s="96"/>
      <c r="J50" s="96"/>
    </row>
    <row r="51" spans="1:10" ht="12.75" customHeight="1">
      <c r="A51" s="106"/>
      <c r="B51" s="98"/>
      <c r="C51" s="96"/>
      <c r="D51" s="96"/>
      <c r="E51" s="96"/>
      <c r="F51" s="96"/>
      <c r="G51" s="96"/>
      <c r="H51" s="96"/>
      <c r="I51" s="96"/>
      <c r="J51" s="96"/>
    </row>
    <row r="52" spans="1:10" ht="12.75" customHeight="1">
      <c r="A52" s="106"/>
      <c r="B52" s="98"/>
      <c r="C52" s="96"/>
      <c r="D52" s="96"/>
      <c r="E52" s="96"/>
      <c r="F52" s="96"/>
      <c r="G52" s="96"/>
      <c r="H52" s="96"/>
      <c r="I52" s="96"/>
      <c r="J52" s="96"/>
    </row>
    <row r="53" spans="1:10" ht="12.75" customHeight="1">
      <c r="A53" s="106"/>
      <c r="B53" s="98"/>
      <c r="C53" s="96"/>
      <c r="D53" s="96"/>
      <c r="E53" s="96"/>
      <c r="F53" s="96"/>
      <c r="G53" s="96"/>
      <c r="H53" s="96"/>
      <c r="I53" s="96"/>
      <c r="J53" s="96"/>
    </row>
    <row r="54" spans="1:10" ht="12.75" customHeight="1">
      <c r="A54" s="106"/>
      <c r="B54" s="97" t="s">
        <v>76</v>
      </c>
      <c r="C54" s="90" t="s">
        <v>9</v>
      </c>
      <c r="D54" s="90"/>
      <c r="E54" s="90"/>
      <c r="F54" s="90"/>
      <c r="G54" s="90"/>
      <c r="H54" s="90"/>
      <c r="I54" s="90"/>
      <c r="J54" s="90"/>
    </row>
    <row r="55" spans="1:10" ht="12.75" customHeight="1">
      <c r="A55" s="106"/>
      <c r="B55" s="97"/>
      <c r="C55" s="90"/>
      <c r="D55" s="90"/>
      <c r="E55" s="90"/>
      <c r="F55" s="90"/>
      <c r="G55" s="90"/>
      <c r="H55" s="90"/>
      <c r="I55" s="90"/>
      <c r="J55" s="90"/>
    </row>
    <row r="56" spans="1:10" ht="12.75" customHeight="1">
      <c r="A56" s="106"/>
      <c r="B56" s="97"/>
      <c r="C56" s="90"/>
      <c r="D56" s="90"/>
      <c r="E56" s="90"/>
      <c r="F56" s="90"/>
      <c r="G56" s="90"/>
      <c r="H56" s="90"/>
      <c r="I56" s="90"/>
      <c r="J56" s="90"/>
    </row>
    <row r="57" spans="1:10" ht="12.75" customHeight="1">
      <c r="A57" s="106"/>
      <c r="B57" s="97"/>
      <c r="C57" s="90"/>
      <c r="D57" s="90"/>
      <c r="E57" s="90"/>
      <c r="F57" s="90"/>
      <c r="G57" s="90"/>
      <c r="H57" s="90"/>
      <c r="I57" s="90"/>
      <c r="J57" s="90"/>
    </row>
    <row r="58" spans="1:10" ht="12.75" customHeight="1">
      <c r="A58" s="106"/>
      <c r="B58" s="97"/>
      <c r="C58" s="90"/>
      <c r="D58" s="90"/>
      <c r="E58" s="90"/>
      <c r="F58" s="90"/>
      <c r="G58" s="90"/>
      <c r="H58" s="90"/>
      <c r="I58" s="90"/>
      <c r="J58" s="90"/>
    </row>
    <row r="59" spans="1:10" ht="12.75">
      <c r="A59" s="48"/>
      <c r="B59" s="48"/>
      <c r="C59" s="48"/>
      <c r="D59" s="48"/>
      <c r="E59" s="48"/>
      <c r="F59" s="48"/>
      <c r="G59" s="48"/>
      <c r="H59" s="48"/>
      <c r="I59" s="48"/>
      <c r="J59" s="48"/>
    </row>
    <row r="60" spans="1:10" ht="12">
      <c r="A60" s="48"/>
      <c r="B60" s="48"/>
      <c r="C60" s="48"/>
      <c r="D60" s="48"/>
      <c r="E60" s="48"/>
      <c r="F60" s="48"/>
      <c r="G60" s="48"/>
      <c r="H60" s="48"/>
      <c r="I60" s="48"/>
      <c r="J60" s="55">
        <v>0.0006944444444444445</v>
      </c>
    </row>
  </sheetData>
  <sheetProtection sheet="1" objects="1" scenarios="1"/>
  <mergeCells count="65">
    <mergeCell ref="J15:J18"/>
    <mergeCell ref="I25:I26"/>
    <mergeCell ref="B15:B18"/>
    <mergeCell ref="J25:J26"/>
    <mergeCell ref="F15:F18"/>
    <mergeCell ref="B25:B26"/>
    <mergeCell ref="C25:C26"/>
    <mergeCell ref="D25:D26"/>
    <mergeCell ref="E25:E26"/>
    <mergeCell ref="I15:I18"/>
    <mergeCell ref="B54:B58"/>
    <mergeCell ref="B1:C5"/>
    <mergeCell ref="A23:A32"/>
    <mergeCell ref="G33:H33"/>
    <mergeCell ref="A33:B36"/>
    <mergeCell ref="C15:C18"/>
    <mergeCell ref="D15:D18"/>
    <mergeCell ref="E15:E18"/>
    <mergeCell ref="G36:H36"/>
    <mergeCell ref="C39:J43"/>
    <mergeCell ref="B44:B48"/>
    <mergeCell ref="C44:J48"/>
    <mergeCell ref="B49:B53"/>
    <mergeCell ref="C49:J53"/>
    <mergeCell ref="A1:A13"/>
    <mergeCell ref="A37:B37"/>
    <mergeCell ref="A38:B38"/>
    <mergeCell ref="A39:A58"/>
    <mergeCell ref="B39:B43"/>
    <mergeCell ref="I35:J36"/>
    <mergeCell ref="C54:J58"/>
    <mergeCell ref="G23:H23"/>
    <mergeCell ref="G19:H19"/>
    <mergeCell ref="G34:H34"/>
    <mergeCell ref="G37:H37"/>
    <mergeCell ref="G38:H38"/>
    <mergeCell ref="G35:H35"/>
    <mergeCell ref="F25:F26"/>
    <mergeCell ref="G25:H26"/>
    <mergeCell ref="G14:H14"/>
    <mergeCell ref="G15:H18"/>
    <mergeCell ref="G32:H32"/>
    <mergeCell ref="G31:H31"/>
    <mergeCell ref="G24:H24"/>
    <mergeCell ref="G27:H27"/>
    <mergeCell ref="G30:H30"/>
    <mergeCell ref="G28:H28"/>
    <mergeCell ref="G29:H29"/>
    <mergeCell ref="F1:J2"/>
    <mergeCell ref="G3:H3"/>
    <mergeCell ref="F4:F5"/>
    <mergeCell ref="D1:E1"/>
    <mergeCell ref="G5:H5"/>
    <mergeCell ref="G4:H4"/>
    <mergeCell ref="D2:E3"/>
    <mergeCell ref="G6:H6"/>
    <mergeCell ref="G21:H21"/>
    <mergeCell ref="G22:H22"/>
    <mergeCell ref="G13:H13"/>
    <mergeCell ref="G8:H8"/>
    <mergeCell ref="G9:H9"/>
    <mergeCell ref="G10:H10"/>
    <mergeCell ref="G11:H11"/>
    <mergeCell ref="G12:H12"/>
    <mergeCell ref="G20:H20"/>
  </mergeCells>
  <dataValidations count="7">
    <dataValidation type="list" allowBlank="1" showInputMessage="1" showErrorMessage="1" sqref="C24:J24">
      <formula1>"A2,A3,A4,A5,ALTRO"</formula1>
    </dataValidation>
    <dataValidation type="list" allowBlank="1" showInputMessage="1" showErrorMessage="1" sqref="C22:J22">
      <formula1>"Sì, NO"</formula1>
    </dataValidation>
    <dataValidation type="list" allowBlank="1" showInputMessage="1" showErrorMessage="1" sqref="C21:J21 I19:J19 C19:F19">
      <formula1>"Sì,NO,"</formula1>
    </dataValidation>
    <dataValidation type="list" allowBlank="1" showInputMessage="1" showErrorMessage="1" sqref="C23:J23">
      <formula1>"5,4,3,2,1,"</formula1>
    </dataValidation>
    <dataValidation type="list" allowBlank="1" showInputMessage="1" showErrorMessage="1" sqref="C9:J9">
      <formula1>"Qualità,Fondo,Scarico,L42,Riposo"</formula1>
    </dataValidation>
    <dataValidation type="list" allowBlank="1" showInputMessage="1" showErrorMessage="1" sqref="C10:J10">
      <formula1>"FL,FK, RS,IT,FM,FP,R42,TEST,ZZZ,AS,LSS,DEF"</formula1>
    </dataValidation>
    <dataValidation type="list" allowBlank="1" showInputMessage="1" showErrorMessage="1" sqref="F7">
      <formula1>"MI, CSII, -"</formula1>
    </dataValidation>
  </dataValidations>
  <printOptions horizontalCentered="1" verticalCentered="1"/>
  <pageMargins left="0.2" right="0.2" top="0.2" bottom="0.2" header="0" footer="0"/>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K60"/>
  <sheetViews>
    <sheetView zoomScale="150" zoomScaleNormal="150" zoomScalePageLayoutView="0" workbookViewId="0" topLeftCell="A1">
      <selection activeCell="F1" sqref="F1:J2"/>
    </sheetView>
  </sheetViews>
  <sheetFormatPr defaultColWidth="11.57421875" defaultRowHeight="12.75"/>
  <cols>
    <col min="1" max="1" width="2.28125" style="1" customWidth="1"/>
    <col min="2" max="2" width="11.140625" style="1" customWidth="1"/>
    <col min="3" max="6" width="10.8515625" style="1" customWidth="1"/>
    <col min="7" max="7" width="6.8515625" style="1" customWidth="1"/>
    <col min="8" max="8" width="11.8515625" style="1" customWidth="1"/>
    <col min="9" max="9" width="12.00390625" style="1" customWidth="1"/>
    <col min="10" max="10" width="14.421875" style="1" customWidth="1"/>
    <col min="11" max="13" width="11.421875" style="1" customWidth="1"/>
    <col min="14" max="14" width="13.421875" style="1" customWidth="1"/>
    <col min="15" max="16384" width="11.421875" style="1" customWidth="1"/>
  </cols>
  <sheetData>
    <row r="1" spans="1:10" ht="9" customHeight="1">
      <c r="A1" s="99"/>
      <c r="B1" s="107" t="s">
        <v>40</v>
      </c>
      <c r="C1" s="108"/>
      <c r="D1" s="132" t="s">
        <v>37</v>
      </c>
      <c r="E1" s="133"/>
      <c r="F1" s="71" t="s">
        <v>5</v>
      </c>
      <c r="G1" s="71"/>
      <c r="H1" s="71"/>
      <c r="I1" s="71"/>
      <c r="J1" s="71"/>
    </row>
    <row r="2" spans="1:10" ht="10.5" customHeight="1">
      <c r="A2" s="100"/>
      <c r="B2" s="108"/>
      <c r="C2" s="108"/>
      <c r="D2" s="134" t="str">
        <f>+I!D2</f>
        <v>PIERLUIGI PAGANI</v>
      </c>
      <c r="E2" s="135"/>
      <c r="F2" s="71"/>
      <c r="G2" s="71"/>
      <c r="H2" s="71"/>
      <c r="I2" s="71"/>
      <c r="J2" s="71"/>
    </row>
    <row r="3" spans="1:10" ht="12.75" customHeight="1">
      <c r="A3" s="100"/>
      <c r="B3" s="108"/>
      <c r="C3" s="108"/>
      <c r="D3" s="136"/>
      <c r="E3" s="137"/>
      <c r="F3" s="18" t="s">
        <v>48</v>
      </c>
      <c r="G3" s="72">
        <f>+I!J3+1</f>
        <v>40602</v>
      </c>
      <c r="H3" s="72"/>
      <c r="I3" s="18" t="s">
        <v>50</v>
      </c>
      <c r="J3" s="19">
        <f>+G3+6</f>
        <v>40608</v>
      </c>
    </row>
    <row r="4" spans="1:10" ht="12" customHeight="1">
      <c r="A4" s="100"/>
      <c r="B4" s="108"/>
      <c r="C4" s="108"/>
      <c r="D4" s="20" t="s">
        <v>92</v>
      </c>
      <c r="E4" s="21" t="s">
        <v>93</v>
      </c>
      <c r="F4" s="73" t="s">
        <v>117</v>
      </c>
      <c r="G4" s="77" t="s">
        <v>33</v>
      </c>
      <c r="H4" s="77"/>
      <c r="I4" s="22" t="s">
        <v>94</v>
      </c>
      <c r="J4" s="23" t="s">
        <v>95</v>
      </c>
    </row>
    <row r="5" spans="1:10" ht="17.25" customHeight="1">
      <c r="A5" s="100"/>
      <c r="B5" s="108"/>
      <c r="C5" s="108"/>
      <c r="D5" s="6" t="str">
        <f>+I!D5</f>
        <v>BERGAMO</v>
      </c>
      <c r="E5" s="5">
        <f>+I!E5</f>
        <v>41</v>
      </c>
      <c r="F5" s="73"/>
      <c r="G5" s="138" t="str">
        <f>+I!G5</f>
        <v>CUSTOZA</v>
      </c>
      <c r="H5" s="138"/>
      <c r="I5" s="24">
        <f>+I!I5</f>
        <v>0.15625</v>
      </c>
      <c r="J5" s="7">
        <f>I5/42.195</f>
        <v>0.0037030453845242326</v>
      </c>
    </row>
    <row r="6" spans="1:10" s="2" customFormat="1" ht="24.75" customHeight="1">
      <c r="A6" s="100"/>
      <c r="B6" s="25" t="s">
        <v>51</v>
      </c>
      <c r="C6" s="25" t="s">
        <v>91</v>
      </c>
      <c r="D6" s="26" t="s">
        <v>29</v>
      </c>
      <c r="E6" s="26" t="s">
        <v>90</v>
      </c>
      <c r="F6" s="26" t="s">
        <v>52</v>
      </c>
      <c r="G6" s="63" t="s">
        <v>64</v>
      </c>
      <c r="H6" s="63"/>
      <c r="I6" s="26" t="s">
        <v>65</v>
      </c>
      <c r="J6" s="26" t="s">
        <v>30</v>
      </c>
    </row>
    <row r="7" spans="1:10" ht="27">
      <c r="A7" s="100"/>
      <c r="B7" s="27">
        <f>+I!B7</f>
        <v>179</v>
      </c>
      <c r="C7" s="27"/>
      <c r="D7" s="17" t="str">
        <f>+IF('II'!C7&gt;0,'II'!C7-I!C7,"-")</f>
        <v>-</v>
      </c>
      <c r="E7" s="61">
        <v>7.7</v>
      </c>
      <c r="F7" s="61" t="s">
        <v>120</v>
      </c>
      <c r="G7" s="62" t="s">
        <v>121</v>
      </c>
      <c r="H7" s="61">
        <v>17</v>
      </c>
      <c r="I7" s="61">
        <v>15</v>
      </c>
      <c r="J7" s="61" t="s">
        <v>122</v>
      </c>
    </row>
    <row r="8" spans="1:10" ht="12.75">
      <c r="A8" s="100"/>
      <c r="B8" s="31"/>
      <c r="C8" s="32" t="s">
        <v>101</v>
      </c>
      <c r="D8" s="32" t="s">
        <v>102</v>
      </c>
      <c r="E8" s="32" t="s">
        <v>102</v>
      </c>
      <c r="F8" s="32" t="s">
        <v>103</v>
      </c>
      <c r="G8" s="66" t="s">
        <v>53</v>
      </c>
      <c r="H8" s="66"/>
      <c r="I8" s="32" t="s">
        <v>104</v>
      </c>
      <c r="J8" s="32" t="s">
        <v>105</v>
      </c>
    </row>
    <row r="9" spans="1:10" ht="13.5" customHeight="1">
      <c r="A9" s="100"/>
      <c r="B9" s="33" t="s">
        <v>77</v>
      </c>
      <c r="C9" s="34" t="s">
        <v>11</v>
      </c>
      <c r="D9" s="34" t="s">
        <v>109</v>
      </c>
      <c r="E9" s="34" t="s">
        <v>11</v>
      </c>
      <c r="F9" s="34"/>
      <c r="G9" s="67" t="s">
        <v>110</v>
      </c>
      <c r="H9" s="67"/>
      <c r="I9" s="34"/>
      <c r="J9" s="34" t="s">
        <v>109</v>
      </c>
    </row>
    <row r="10" spans="1:10" ht="13.5" customHeight="1">
      <c r="A10" s="100"/>
      <c r="B10" s="33" t="s">
        <v>107</v>
      </c>
      <c r="C10" s="35" t="s">
        <v>12</v>
      </c>
      <c r="D10" s="35" t="s">
        <v>14</v>
      </c>
      <c r="E10" s="35" t="s">
        <v>12</v>
      </c>
      <c r="F10" s="35"/>
      <c r="G10" s="64" t="s">
        <v>28</v>
      </c>
      <c r="H10" s="64"/>
      <c r="I10" s="35"/>
      <c r="J10" s="35" t="s">
        <v>111</v>
      </c>
    </row>
    <row r="11" spans="1:10" ht="13.5" customHeight="1">
      <c r="A11" s="100"/>
      <c r="B11" s="33" t="s">
        <v>114</v>
      </c>
      <c r="C11" s="36">
        <v>3.5</v>
      </c>
      <c r="D11" s="36">
        <v>8</v>
      </c>
      <c r="E11" s="36">
        <v>5</v>
      </c>
      <c r="F11" s="36"/>
      <c r="G11" s="68">
        <v>8.1</v>
      </c>
      <c r="H11" s="68"/>
      <c r="I11" s="36"/>
      <c r="J11" s="36">
        <v>11</v>
      </c>
    </row>
    <row r="12" spans="1:10" ht="15" customHeight="1">
      <c r="A12" s="100"/>
      <c r="B12" s="33" t="s">
        <v>46</v>
      </c>
      <c r="C12" s="34">
        <v>0.8125</v>
      </c>
      <c r="D12" s="34">
        <v>0.5444444444444444</v>
      </c>
      <c r="E12" s="34">
        <v>0.5416666666666666</v>
      </c>
      <c r="F12" s="34"/>
      <c r="G12" s="67">
        <v>0.5416666666666666</v>
      </c>
      <c r="H12" s="67"/>
      <c r="I12" s="34"/>
      <c r="J12" s="34">
        <v>0.4375</v>
      </c>
    </row>
    <row r="13" spans="1:10" ht="18" customHeight="1">
      <c r="A13" s="101"/>
      <c r="B13" s="33" t="s">
        <v>38</v>
      </c>
      <c r="C13" s="37">
        <v>0.013888888888888888</v>
      </c>
      <c r="D13" s="37">
        <v>0.03194444444444445</v>
      </c>
      <c r="E13" s="37">
        <v>0.02013888888888889</v>
      </c>
      <c r="F13" s="37"/>
      <c r="G13" s="65">
        <v>0.03333333333333333</v>
      </c>
      <c r="H13" s="65"/>
      <c r="I13" s="37"/>
      <c r="J13" s="37">
        <v>0.04861111111111111</v>
      </c>
    </row>
    <row r="14" spans="1:10" ht="25.5">
      <c r="A14" s="38"/>
      <c r="B14" s="49" t="s">
        <v>54</v>
      </c>
      <c r="C14" s="8">
        <f>+IF(C13&gt;0,C13/C11,"-")</f>
        <v>0.003968253968253968</v>
      </c>
      <c r="D14" s="8">
        <f aca="true" t="shared" si="0" ref="D14:J14">+IF(D13&gt;0,D13/D11,"-")</f>
        <v>0.003993055555555556</v>
      </c>
      <c r="E14" s="8">
        <f t="shared" si="0"/>
        <v>0.004027777777777778</v>
      </c>
      <c r="F14" s="8" t="str">
        <f t="shared" si="0"/>
        <v>-</v>
      </c>
      <c r="G14" s="82">
        <f t="shared" si="0"/>
        <v>0.00411522633744856</v>
      </c>
      <c r="H14" s="83"/>
      <c r="I14" s="8" t="str">
        <f t="shared" si="0"/>
        <v>-</v>
      </c>
      <c r="J14" s="8">
        <f t="shared" si="0"/>
        <v>0.004419191919191919</v>
      </c>
    </row>
    <row r="15" spans="1:10" ht="4.5" customHeight="1">
      <c r="A15" s="39"/>
      <c r="B15" s="120" t="s">
        <v>66</v>
      </c>
      <c r="C15" s="129" t="s">
        <v>19</v>
      </c>
      <c r="D15" s="129" t="s">
        <v>20</v>
      </c>
      <c r="E15" s="129" t="s">
        <v>19</v>
      </c>
      <c r="F15" s="84"/>
      <c r="G15" s="122" t="s">
        <v>22</v>
      </c>
      <c r="H15" s="123"/>
      <c r="I15" s="84"/>
      <c r="J15" s="129" t="s">
        <v>18</v>
      </c>
    </row>
    <row r="16" spans="1:10" ht="9" customHeight="1">
      <c r="A16" s="39"/>
      <c r="B16" s="128"/>
      <c r="C16" s="130"/>
      <c r="D16" s="130"/>
      <c r="E16" s="130"/>
      <c r="F16" s="95"/>
      <c r="G16" s="124"/>
      <c r="H16" s="125"/>
      <c r="I16" s="95"/>
      <c r="J16" s="130"/>
    </row>
    <row r="17" spans="1:10" ht="7.5" customHeight="1">
      <c r="A17" s="39"/>
      <c r="B17" s="128"/>
      <c r="C17" s="130"/>
      <c r="D17" s="130"/>
      <c r="E17" s="130"/>
      <c r="F17" s="95"/>
      <c r="G17" s="124"/>
      <c r="H17" s="125"/>
      <c r="I17" s="95"/>
      <c r="J17" s="130"/>
    </row>
    <row r="18" spans="1:10" ht="78.75" customHeight="1">
      <c r="A18" s="39"/>
      <c r="B18" s="128"/>
      <c r="C18" s="131"/>
      <c r="D18" s="131"/>
      <c r="E18" s="131"/>
      <c r="F18" s="95"/>
      <c r="G18" s="126"/>
      <c r="H18" s="127"/>
      <c r="I18" s="95"/>
      <c r="J18" s="131"/>
    </row>
    <row r="19" spans="1:10" ht="16.5" customHeight="1">
      <c r="A19" s="39"/>
      <c r="B19" s="40" t="s">
        <v>42</v>
      </c>
      <c r="C19" s="35" t="s">
        <v>16</v>
      </c>
      <c r="D19" s="35" t="s">
        <v>13</v>
      </c>
      <c r="E19" s="35" t="s">
        <v>13</v>
      </c>
      <c r="F19" s="35"/>
      <c r="G19" s="64" t="s">
        <v>13</v>
      </c>
      <c r="H19" s="64"/>
      <c r="I19" s="35"/>
      <c r="J19" s="35" t="s">
        <v>13</v>
      </c>
    </row>
    <row r="20" spans="1:10" ht="16.5">
      <c r="A20" s="39"/>
      <c r="B20" s="33" t="s">
        <v>36</v>
      </c>
      <c r="C20" s="35"/>
      <c r="D20" s="35">
        <v>156</v>
      </c>
      <c r="E20" s="35">
        <v>146</v>
      </c>
      <c r="F20" s="35"/>
      <c r="G20" s="69">
        <v>155</v>
      </c>
      <c r="H20" s="70"/>
      <c r="I20" s="35"/>
      <c r="J20" s="35">
        <v>157</v>
      </c>
    </row>
    <row r="21" spans="1:10" ht="16.5">
      <c r="A21" s="39"/>
      <c r="B21" s="33" t="s">
        <v>56</v>
      </c>
      <c r="C21" s="35" t="s">
        <v>16</v>
      </c>
      <c r="D21" s="35" t="s">
        <v>13</v>
      </c>
      <c r="E21" s="35" t="s">
        <v>13</v>
      </c>
      <c r="F21" s="35"/>
      <c r="G21" s="64" t="s">
        <v>13</v>
      </c>
      <c r="H21" s="64"/>
      <c r="I21" s="35"/>
      <c r="J21" s="35" t="s">
        <v>13</v>
      </c>
    </row>
    <row r="22" spans="1:10" ht="25.5">
      <c r="A22" s="41"/>
      <c r="B22" s="33" t="s">
        <v>57</v>
      </c>
      <c r="C22" s="35" t="s">
        <v>16</v>
      </c>
      <c r="D22" s="35" t="s">
        <v>13</v>
      </c>
      <c r="E22" s="35" t="s">
        <v>13</v>
      </c>
      <c r="F22" s="35"/>
      <c r="G22" s="64" t="s">
        <v>13</v>
      </c>
      <c r="H22" s="64"/>
      <c r="I22" s="35"/>
      <c r="J22" s="35" t="s">
        <v>13</v>
      </c>
    </row>
    <row r="23" spans="1:10" ht="16.5">
      <c r="A23" s="109"/>
      <c r="B23" s="42" t="s">
        <v>58</v>
      </c>
      <c r="C23" s="43">
        <v>1</v>
      </c>
      <c r="D23" s="43">
        <v>2</v>
      </c>
      <c r="E23" s="43">
        <v>1</v>
      </c>
      <c r="F23" s="43"/>
      <c r="G23" s="91">
        <v>2</v>
      </c>
      <c r="H23" s="91"/>
      <c r="I23" s="43"/>
      <c r="J23" s="43">
        <v>3</v>
      </c>
    </row>
    <row r="24" spans="1:10" ht="16.5">
      <c r="A24" s="110"/>
      <c r="B24" s="33" t="s">
        <v>59</v>
      </c>
      <c r="C24" s="35" t="s">
        <v>125</v>
      </c>
      <c r="D24" s="35" t="s">
        <v>125</v>
      </c>
      <c r="E24" s="35" t="s">
        <v>125</v>
      </c>
      <c r="F24" s="35"/>
      <c r="G24" s="64" t="s">
        <v>125</v>
      </c>
      <c r="H24" s="64"/>
      <c r="I24" s="35"/>
      <c r="J24" s="35" t="s">
        <v>125</v>
      </c>
    </row>
    <row r="25" spans="1:10" ht="12.75" customHeight="1">
      <c r="A25" s="110"/>
      <c r="B25" s="121" t="s">
        <v>78</v>
      </c>
      <c r="C25" s="85"/>
      <c r="D25" s="85"/>
      <c r="E25" s="85"/>
      <c r="F25" s="85"/>
      <c r="G25" s="85"/>
      <c r="H25" s="85"/>
      <c r="I25" s="85"/>
      <c r="J25" s="85"/>
    </row>
    <row r="26" spans="1:10" ht="15.75" customHeight="1">
      <c r="A26" s="110"/>
      <c r="B26" s="121"/>
      <c r="C26" s="95"/>
      <c r="D26" s="95"/>
      <c r="E26" s="95"/>
      <c r="F26" s="95"/>
      <c r="G26" s="95"/>
      <c r="H26" s="95"/>
      <c r="I26" s="95"/>
      <c r="J26" s="95"/>
    </row>
    <row r="27" spans="1:10" ht="12.75" customHeight="1">
      <c r="A27" s="110"/>
      <c r="B27" s="44" t="s">
        <v>60</v>
      </c>
      <c r="C27" s="45"/>
      <c r="D27" s="45">
        <v>15</v>
      </c>
      <c r="E27" s="45"/>
      <c r="F27" s="45"/>
      <c r="G27" s="88"/>
      <c r="H27" s="88"/>
      <c r="I27" s="45"/>
      <c r="J27" s="45"/>
    </row>
    <row r="28" spans="1:10" ht="12.75" customHeight="1">
      <c r="A28" s="110"/>
      <c r="B28" s="44" t="s">
        <v>67</v>
      </c>
      <c r="C28" s="45"/>
      <c r="D28" s="45"/>
      <c r="E28" s="45"/>
      <c r="F28" s="45"/>
      <c r="G28" s="88"/>
      <c r="H28" s="88"/>
      <c r="I28" s="45"/>
      <c r="J28" s="45">
        <v>10</v>
      </c>
    </row>
    <row r="29" spans="1:10" ht="12.75" customHeight="1">
      <c r="A29" s="110"/>
      <c r="B29" s="44" t="s">
        <v>68</v>
      </c>
      <c r="C29" s="45"/>
      <c r="D29" s="45"/>
      <c r="E29" s="45"/>
      <c r="F29" s="45"/>
      <c r="G29" s="88"/>
      <c r="H29" s="88"/>
      <c r="I29" s="45"/>
      <c r="J29" s="45"/>
    </row>
    <row r="30" spans="1:10" ht="12.75" customHeight="1">
      <c r="A30" s="110"/>
      <c r="B30" s="46" t="s">
        <v>69</v>
      </c>
      <c r="C30" s="47"/>
      <c r="D30" s="47">
        <v>94</v>
      </c>
      <c r="E30" s="47">
        <v>134</v>
      </c>
      <c r="F30" s="47"/>
      <c r="G30" s="85">
        <v>114</v>
      </c>
      <c r="H30" s="85"/>
      <c r="I30" s="47"/>
      <c r="J30" s="47">
        <v>190</v>
      </c>
    </row>
    <row r="31" spans="1:10" ht="12.75" customHeight="1">
      <c r="A31" s="110"/>
      <c r="B31" s="46" t="s">
        <v>70</v>
      </c>
      <c r="C31" s="47"/>
      <c r="D31" s="47"/>
      <c r="E31" s="47"/>
      <c r="F31" s="47"/>
      <c r="G31" s="86"/>
      <c r="H31" s="87"/>
      <c r="I31" s="47"/>
      <c r="J31" s="47"/>
    </row>
    <row r="32" spans="1:10" ht="12.75" customHeight="1">
      <c r="A32" s="111"/>
      <c r="B32" s="46" t="s">
        <v>71</v>
      </c>
      <c r="C32" s="47"/>
      <c r="D32" s="47">
        <v>178</v>
      </c>
      <c r="E32" s="47">
        <v>127</v>
      </c>
      <c r="F32" s="47"/>
      <c r="G32" s="85">
        <v>187</v>
      </c>
      <c r="H32" s="85"/>
      <c r="I32" s="47"/>
      <c r="J32" s="47">
        <v>89</v>
      </c>
    </row>
    <row r="33" spans="1:10" s="3" customFormat="1" ht="15.75" customHeight="1">
      <c r="A33" s="113" t="s">
        <v>61</v>
      </c>
      <c r="B33" s="114"/>
      <c r="C33" s="50" t="s">
        <v>96</v>
      </c>
      <c r="D33" s="50" t="s">
        <v>97</v>
      </c>
      <c r="E33" s="51" t="s">
        <v>85</v>
      </c>
      <c r="F33" s="51" t="s">
        <v>86</v>
      </c>
      <c r="G33" s="112" t="s">
        <v>82</v>
      </c>
      <c r="H33" s="112"/>
      <c r="I33" s="52" t="s">
        <v>63</v>
      </c>
      <c r="J33" s="52" t="s">
        <v>79</v>
      </c>
    </row>
    <row r="34" spans="1:10" s="3" customFormat="1" ht="15.75" customHeight="1">
      <c r="A34" s="115"/>
      <c r="B34" s="116"/>
      <c r="C34" s="9">
        <f>+COUNTA(C11:J11)</f>
        <v>5</v>
      </c>
      <c r="D34" s="9">
        <f>+C34+I!D34</f>
        <v>10</v>
      </c>
      <c r="E34" s="10">
        <f>+SUM(C11:J11)</f>
        <v>35.6</v>
      </c>
      <c r="F34" s="9">
        <f>+E34+I!F34</f>
        <v>79.6</v>
      </c>
      <c r="G34" s="92">
        <f>IF(SUM(C23:J23)&gt;0,AVERAGE(C23:J23),"-")</f>
        <v>1.8</v>
      </c>
      <c r="H34" s="92"/>
      <c r="I34" s="11">
        <f>+IF(SUM(C27:J28)&gt;0,AVERAGE(C27:J28),"-")</f>
        <v>12.5</v>
      </c>
      <c r="J34" s="12">
        <f>+IF(SUM(C30:J32)&gt;0,AVERAGE(C30:J32),"-")</f>
        <v>139.125</v>
      </c>
    </row>
    <row r="35" spans="1:11" s="3" customFormat="1" ht="15.75" customHeight="1">
      <c r="A35" s="115"/>
      <c r="B35" s="116"/>
      <c r="C35" s="50" t="s">
        <v>98</v>
      </c>
      <c r="D35" s="50" t="s">
        <v>81</v>
      </c>
      <c r="E35" s="51" t="s">
        <v>55</v>
      </c>
      <c r="F35" s="51" t="s">
        <v>87</v>
      </c>
      <c r="G35" s="93" t="s">
        <v>88</v>
      </c>
      <c r="H35" s="93"/>
      <c r="I35" s="89" t="s">
        <v>83</v>
      </c>
      <c r="J35" s="89"/>
      <c r="K35" s="4"/>
    </row>
    <row r="36" spans="1:10" ht="15.75" customHeight="1">
      <c r="A36" s="117"/>
      <c r="B36" s="118"/>
      <c r="C36" s="13">
        <f>IF(C34&gt;0,(COUNTIF(C21:J21,"sì")/C34),"-")</f>
        <v>0.8</v>
      </c>
      <c r="D36" s="13">
        <f>IF(C34&gt;0,(COUNTIF(C22:J22,"Sì")/C34),"-")</f>
        <v>0.8</v>
      </c>
      <c r="E36" s="14">
        <f>IF(SUM(C20:J20&gt;0),(C20*C13/J60+D20*D13/J60+E20*E13/J60+F20*F13/J60+G20*G13/J60+I20*I13/J60+J20*J13/J60)/(SUM(C13:J13)/J60),"-")</f>
        <v>140.093896713615</v>
      </c>
      <c r="F36" s="15">
        <f>+SUM(C13:J13)</f>
        <v>0.14791666666666667</v>
      </c>
      <c r="G36" s="119">
        <f>+F36+I!G36</f>
        <v>0.33055555555555555</v>
      </c>
      <c r="H36" s="119"/>
      <c r="I36" s="89"/>
      <c r="J36" s="89"/>
    </row>
    <row r="37" spans="1:10" ht="15.75" customHeight="1">
      <c r="A37" s="102" t="s">
        <v>44</v>
      </c>
      <c r="B37" s="103"/>
      <c r="C37" s="50" t="s">
        <v>99</v>
      </c>
      <c r="D37" s="50" t="s">
        <v>100</v>
      </c>
      <c r="E37" s="53" t="s">
        <v>80</v>
      </c>
      <c r="F37" s="54" t="s">
        <v>106</v>
      </c>
      <c r="G37" s="93" t="s">
        <v>62</v>
      </c>
      <c r="H37" s="93"/>
      <c r="I37" s="16" t="s">
        <v>125</v>
      </c>
      <c r="J37" s="13">
        <f>IF(E34&gt;0,(SUMIF(C24:J24,I37,C11:J11)/E34),"-")</f>
        <v>1</v>
      </c>
    </row>
    <row r="38" spans="1:10" ht="15.75" customHeight="1">
      <c r="A38" s="104">
        <f>IF(C34&gt;0,(COUNTIF(C19:J19,"Sì")/COUNTA(C19:J19)),"-")</f>
        <v>0.8</v>
      </c>
      <c r="B38" s="105"/>
      <c r="C38" s="13">
        <f>IF(E34&gt;0,(SUMIF(C9:J9,"FONDO",C11:J11)/E34),"-")</f>
        <v>0.5337078651685393</v>
      </c>
      <c r="D38" s="13">
        <f>IF(E34&gt;0,(SUMIF(C9:J9,"Qualità",C11:J11)/E34),"-")</f>
        <v>0.22752808988764042</v>
      </c>
      <c r="E38" s="13">
        <f>IF(E34&gt;0,(1-(C38+D38+F38)),"-")</f>
        <v>0.2387640449438203</v>
      </c>
      <c r="F38" s="13">
        <f>IF(E34&gt;0,(SUMIF(C9:J9,"L42",C11:J11)/E34),"-")</f>
        <v>0</v>
      </c>
      <c r="G38" s="94">
        <f>IF(E34&gt;0,F36/E34,"-")</f>
        <v>0.004154962546816479</v>
      </c>
      <c r="H38" s="94"/>
      <c r="I38" s="9" t="s">
        <v>84</v>
      </c>
      <c r="J38" s="13">
        <f>IF(E34&gt;0,(SUMIF(C24:J24,I38,C11:J11)/E34),"-")</f>
        <v>0</v>
      </c>
    </row>
    <row r="39" spans="1:10" ht="12.75" customHeight="1">
      <c r="A39" s="106" t="s">
        <v>72</v>
      </c>
      <c r="B39" s="98" t="s">
        <v>73</v>
      </c>
      <c r="C39" s="96" t="s">
        <v>17</v>
      </c>
      <c r="D39" s="96"/>
      <c r="E39" s="96"/>
      <c r="F39" s="96"/>
      <c r="G39" s="96"/>
      <c r="H39" s="96"/>
      <c r="I39" s="96"/>
      <c r="J39" s="96"/>
    </row>
    <row r="40" spans="1:10" ht="12.75" customHeight="1">
      <c r="A40" s="106"/>
      <c r="B40" s="98"/>
      <c r="C40" s="96"/>
      <c r="D40" s="96"/>
      <c r="E40" s="96"/>
      <c r="F40" s="96"/>
      <c r="G40" s="96"/>
      <c r="H40" s="96"/>
      <c r="I40" s="96"/>
      <c r="J40" s="96"/>
    </row>
    <row r="41" spans="1:10" ht="12.75" customHeight="1">
      <c r="A41" s="106"/>
      <c r="B41" s="98"/>
      <c r="C41" s="96"/>
      <c r="D41" s="96"/>
      <c r="E41" s="96"/>
      <c r="F41" s="96"/>
      <c r="G41" s="96"/>
      <c r="H41" s="96"/>
      <c r="I41" s="96"/>
      <c r="J41" s="96"/>
    </row>
    <row r="42" spans="1:10" ht="12.75" customHeight="1">
      <c r="A42" s="106"/>
      <c r="B42" s="98"/>
      <c r="C42" s="96"/>
      <c r="D42" s="96"/>
      <c r="E42" s="96"/>
      <c r="F42" s="96"/>
      <c r="G42" s="96"/>
      <c r="H42" s="96"/>
      <c r="I42" s="96"/>
      <c r="J42" s="96"/>
    </row>
    <row r="43" spans="1:10" ht="12.75" customHeight="1">
      <c r="A43" s="106"/>
      <c r="B43" s="98"/>
      <c r="C43" s="96"/>
      <c r="D43" s="96"/>
      <c r="E43" s="96"/>
      <c r="F43" s="96"/>
      <c r="G43" s="96"/>
      <c r="H43" s="96"/>
      <c r="I43" s="96"/>
      <c r="J43" s="96"/>
    </row>
    <row r="44" spans="1:10" ht="12.75" customHeight="1">
      <c r="A44" s="106"/>
      <c r="B44" s="97" t="s">
        <v>74</v>
      </c>
      <c r="C44" s="90" t="s">
        <v>126</v>
      </c>
      <c r="D44" s="90"/>
      <c r="E44" s="90"/>
      <c r="F44" s="90"/>
      <c r="G44" s="90"/>
      <c r="H44" s="90"/>
      <c r="I44" s="90"/>
      <c r="J44" s="90"/>
    </row>
    <row r="45" spans="1:10" ht="12.75" customHeight="1">
      <c r="A45" s="106"/>
      <c r="B45" s="97"/>
      <c r="C45" s="90"/>
      <c r="D45" s="90"/>
      <c r="E45" s="90"/>
      <c r="F45" s="90"/>
      <c r="G45" s="90"/>
      <c r="H45" s="90"/>
      <c r="I45" s="90"/>
      <c r="J45" s="90"/>
    </row>
    <row r="46" spans="1:10" ht="12.75" customHeight="1">
      <c r="A46" s="106"/>
      <c r="B46" s="97"/>
      <c r="C46" s="90"/>
      <c r="D46" s="90"/>
      <c r="E46" s="90"/>
      <c r="F46" s="90"/>
      <c r="G46" s="90"/>
      <c r="H46" s="90"/>
      <c r="I46" s="90"/>
      <c r="J46" s="90"/>
    </row>
    <row r="47" spans="1:10" ht="12.75" customHeight="1">
      <c r="A47" s="106"/>
      <c r="B47" s="97"/>
      <c r="C47" s="90"/>
      <c r="D47" s="90"/>
      <c r="E47" s="90"/>
      <c r="F47" s="90"/>
      <c r="G47" s="90"/>
      <c r="H47" s="90"/>
      <c r="I47" s="90"/>
      <c r="J47" s="90"/>
    </row>
    <row r="48" spans="1:10" ht="12.75" customHeight="1">
      <c r="A48" s="106"/>
      <c r="B48" s="97"/>
      <c r="C48" s="90"/>
      <c r="D48" s="90"/>
      <c r="E48" s="90"/>
      <c r="F48" s="90"/>
      <c r="G48" s="90"/>
      <c r="H48" s="90"/>
      <c r="I48" s="90"/>
      <c r="J48" s="90"/>
    </row>
    <row r="49" spans="1:10" ht="12.75" customHeight="1">
      <c r="A49" s="106"/>
      <c r="B49" s="98" t="s">
        <v>75</v>
      </c>
      <c r="C49" s="96" t="s">
        <v>124</v>
      </c>
      <c r="D49" s="96"/>
      <c r="E49" s="96"/>
      <c r="F49" s="96"/>
      <c r="G49" s="96"/>
      <c r="H49" s="96"/>
      <c r="I49" s="96"/>
      <c r="J49" s="96"/>
    </row>
    <row r="50" spans="1:10" ht="12.75" customHeight="1">
      <c r="A50" s="106"/>
      <c r="B50" s="98"/>
      <c r="C50" s="96"/>
      <c r="D50" s="96"/>
      <c r="E50" s="96"/>
      <c r="F50" s="96"/>
      <c r="G50" s="96"/>
      <c r="H50" s="96"/>
      <c r="I50" s="96"/>
      <c r="J50" s="96"/>
    </row>
    <row r="51" spans="1:10" ht="12.75" customHeight="1">
      <c r="A51" s="106"/>
      <c r="B51" s="98"/>
      <c r="C51" s="96"/>
      <c r="D51" s="96"/>
      <c r="E51" s="96"/>
      <c r="F51" s="96"/>
      <c r="G51" s="96"/>
      <c r="H51" s="96"/>
      <c r="I51" s="96"/>
      <c r="J51" s="96"/>
    </row>
    <row r="52" spans="1:10" ht="12.75" customHeight="1">
      <c r="A52" s="106"/>
      <c r="B52" s="98"/>
      <c r="C52" s="96"/>
      <c r="D52" s="96"/>
      <c r="E52" s="96"/>
      <c r="F52" s="96"/>
      <c r="G52" s="96"/>
      <c r="H52" s="96"/>
      <c r="I52" s="96"/>
      <c r="J52" s="96"/>
    </row>
    <row r="53" spans="1:10" ht="12.75" customHeight="1">
      <c r="A53" s="106"/>
      <c r="B53" s="98"/>
      <c r="C53" s="96"/>
      <c r="D53" s="96"/>
      <c r="E53" s="96"/>
      <c r="F53" s="96"/>
      <c r="G53" s="96"/>
      <c r="H53" s="96"/>
      <c r="I53" s="96"/>
      <c r="J53" s="96"/>
    </row>
    <row r="54" spans="1:10" ht="12.75" customHeight="1">
      <c r="A54" s="106"/>
      <c r="B54" s="97" t="s">
        <v>76</v>
      </c>
      <c r="C54" s="90" t="s">
        <v>8</v>
      </c>
      <c r="D54" s="90"/>
      <c r="E54" s="90"/>
      <c r="F54" s="90"/>
      <c r="G54" s="90"/>
      <c r="H54" s="90"/>
      <c r="I54" s="90"/>
      <c r="J54" s="90"/>
    </row>
    <row r="55" spans="1:10" ht="12.75" customHeight="1">
      <c r="A55" s="106"/>
      <c r="B55" s="97"/>
      <c r="C55" s="90"/>
      <c r="D55" s="90"/>
      <c r="E55" s="90"/>
      <c r="F55" s="90"/>
      <c r="G55" s="90"/>
      <c r="H55" s="90"/>
      <c r="I55" s="90"/>
      <c r="J55" s="90"/>
    </row>
    <row r="56" spans="1:10" ht="12.75" customHeight="1">
      <c r="A56" s="106"/>
      <c r="B56" s="97"/>
      <c r="C56" s="90"/>
      <c r="D56" s="90"/>
      <c r="E56" s="90"/>
      <c r="F56" s="90"/>
      <c r="G56" s="90"/>
      <c r="H56" s="90"/>
      <c r="I56" s="90"/>
      <c r="J56" s="90"/>
    </row>
    <row r="57" spans="1:10" ht="12.75" customHeight="1">
      <c r="A57" s="106"/>
      <c r="B57" s="97"/>
      <c r="C57" s="90"/>
      <c r="D57" s="90"/>
      <c r="E57" s="90"/>
      <c r="F57" s="90"/>
      <c r="G57" s="90"/>
      <c r="H57" s="90"/>
      <c r="I57" s="90"/>
      <c r="J57" s="90"/>
    </row>
    <row r="58" spans="1:10" ht="12.75" customHeight="1">
      <c r="A58" s="106"/>
      <c r="B58" s="97"/>
      <c r="C58" s="90"/>
      <c r="D58" s="90"/>
      <c r="E58" s="90"/>
      <c r="F58" s="90"/>
      <c r="G58" s="90"/>
      <c r="H58" s="90"/>
      <c r="I58" s="90"/>
      <c r="J58" s="90"/>
    </row>
    <row r="59" spans="1:10" ht="12">
      <c r="A59" s="48"/>
      <c r="B59" s="48"/>
      <c r="C59" s="48"/>
      <c r="D59" s="48"/>
      <c r="E59" s="48"/>
      <c r="F59" s="48"/>
      <c r="G59" s="48"/>
      <c r="H59" s="48"/>
      <c r="I59" s="48"/>
      <c r="J59" s="48"/>
    </row>
    <row r="60" spans="1:10" ht="12">
      <c r="A60" s="48"/>
      <c r="B60" s="48"/>
      <c r="C60" s="48"/>
      <c r="D60" s="48"/>
      <c r="E60" s="48"/>
      <c r="F60" s="48"/>
      <c r="G60" s="48"/>
      <c r="H60" s="48"/>
      <c r="I60" s="48"/>
      <c r="J60" s="55">
        <v>0.0006944444444444445</v>
      </c>
    </row>
  </sheetData>
  <sheetProtection/>
  <mergeCells count="65">
    <mergeCell ref="G4:H4"/>
    <mergeCell ref="G5:H5"/>
    <mergeCell ref="G6:H6"/>
    <mergeCell ref="G19:H19"/>
    <mergeCell ref="G21:H21"/>
    <mergeCell ref="G22:H22"/>
    <mergeCell ref="A1:A13"/>
    <mergeCell ref="B1:C5"/>
    <mergeCell ref="F1:J2"/>
    <mergeCell ref="G3:H3"/>
    <mergeCell ref="F4:F5"/>
    <mergeCell ref="D1:E1"/>
    <mergeCell ref="D2:E3"/>
    <mergeCell ref="B15:B18"/>
    <mergeCell ref="D15:D18"/>
    <mergeCell ref="E15:E18"/>
    <mergeCell ref="C15:C18"/>
    <mergeCell ref="I25:I26"/>
    <mergeCell ref="J25:J26"/>
    <mergeCell ref="I15:I18"/>
    <mergeCell ref="G23:H23"/>
    <mergeCell ref="G24:H24"/>
    <mergeCell ref="J15:J18"/>
    <mergeCell ref="G8:H8"/>
    <mergeCell ref="F15:F18"/>
    <mergeCell ref="G15:H18"/>
    <mergeCell ref="G9:H9"/>
    <mergeCell ref="G10:H10"/>
    <mergeCell ref="G11:H11"/>
    <mergeCell ref="A33:B36"/>
    <mergeCell ref="G35:H35"/>
    <mergeCell ref="G32:H32"/>
    <mergeCell ref="G33:H33"/>
    <mergeCell ref="G34:H34"/>
    <mergeCell ref="A23:A32"/>
    <mergeCell ref="B25:B26"/>
    <mergeCell ref="G28:H28"/>
    <mergeCell ref="G29:H29"/>
    <mergeCell ref="G30:H30"/>
    <mergeCell ref="C25:C26"/>
    <mergeCell ref="G27:H27"/>
    <mergeCell ref="D25:D26"/>
    <mergeCell ref="E25:E26"/>
    <mergeCell ref="F25:F26"/>
    <mergeCell ref="G25:H26"/>
    <mergeCell ref="G37:H37"/>
    <mergeCell ref="G38:H38"/>
    <mergeCell ref="A37:B37"/>
    <mergeCell ref="A39:A58"/>
    <mergeCell ref="B39:B43"/>
    <mergeCell ref="C39:J43"/>
    <mergeCell ref="B44:B48"/>
    <mergeCell ref="C44:J48"/>
    <mergeCell ref="B49:B53"/>
    <mergeCell ref="C49:J53"/>
    <mergeCell ref="B54:B58"/>
    <mergeCell ref="C54:J58"/>
    <mergeCell ref="G12:H12"/>
    <mergeCell ref="G13:H13"/>
    <mergeCell ref="G14:H14"/>
    <mergeCell ref="A38:B38"/>
    <mergeCell ref="I35:J36"/>
    <mergeCell ref="G36:H36"/>
    <mergeCell ref="G20:H20"/>
    <mergeCell ref="G31:H31"/>
  </mergeCells>
  <dataValidations count="6">
    <dataValidation type="list" allowBlank="1" showInputMessage="1" showErrorMessage="1" sqref="C24:J24">
      <formula1>"A2,A3,A4,A5,ALTRO"</formula1>
    </dataValidation>
    <dataValidation type="list" allowBlank="1" showInputMessage="1" showErrorMessage="1" sqref="C22:J22">
      <formula1>"Sì, NO"</formula1>
    </dataValidation>
    <dataValidation type="list" allowBlank="1" showInputMessage="1" showErrorMessage="1" sqref="C21:J21 I19:J19 C19:F19">
      <formula1>"Sì,NO,"</formula1>
    </dataValidation>
    <dataValidation type="list" allowBlank="1" showInputMessage="1" showErrorMessage="1" sqref="C23:J23">
      <formula1>"5,4,3,2,1,"</formula1>
    </dataValidation>
    <dataValidation type="list" allowBlank="1" showInputMessage="1" showErrorMessage="1" sqref="C9:J9">
      <formula1>"Qualità,Fondo,Scarico,L42,Riposo"</formula1>
    </dataValidation>
    <dataValidation type="list" allowBlank="1" showInputMessage="1" showErrorMessage="1" sqref="C10:J10">
      <formula1>"FL,FK, RS,IT,FM,FP,R42,TEST,ZZZ,AS,LSS,DEF"</formula1>
    </dataValidation>
  </dataValidations>
  <printOptions horizontalCentered="1" verticalCentered="1"/>
  <pageMargins left="0.2" right="0.2" top="0.2" bottom="0.2" header="0" footer="0"/>
  <pageSetup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K60"/>
  <sheetViews>
    <sheetView zoomScale="150" zoomScaleNormal="150" zoomScalePageLayoutView="0" workbookViewId="0" topLeftCell="A1">
      <selection activeCell="F1" sqref="F1:J2"/>
    </sheetView>
  </sheetViews>
  <sheetFormatPr defaultColWidth="11.57421875" defaultRowHeight="12.75"/>
  <cols>
    <col min="1" max="1" width="2.28125" style="1" customWidth="1"/>
    <col min="2" max="2" width="11.140625" style="1" customWidth="1"/>
    <col min="3" max="6" width="10.8515625" style="1" customWidth="1"/>
    <col min="7" max="7" width="6.8515625" style="1" customWidth="1"/>
    <col min="8" max="8" width="4.8515625" style="1" customWidth="1"/>
    <col min="9" max="10" width="10.8515625" style="1" customWidth="1"/>
    <col min="11" max="13" width="11.421875" style="1" customWidth="1"/>
    <col min="14" max="14" width="13.421875" style="1" customWidth="1"/>
    <col min="15" max="16384" width="11.421875" style="1" customWidth="1"/>
  </cols>
  <sheetData>
    <row r="1" spans="1:10" ht="9" customHeight="1">
      <c r="A1" s="99"/>
      <c r="B1" s="107" t="s">
        <v>40</v>
      </c>
      <c r="C1" s="108"/>
      <c r="D1" s="132" t="s">
        <v>37</v>
      </c>
      <c r="E1" s="133"/>
      <c r="F1" s="71" t="s">
        <v>6</v>
      </c>
      <c r="G1" s="71"/>
      <c r="H1" s="71"/>
      <c r="I1" s="71"/>
      <c r="J1" s="71"/>
    </row>
    <row r="2" spans="1:10" ht="10.5" customHeight="1">
      <c r="A2" s="100"/>
      <c r="B2" s="108"/>
      <c r="C2" s="108"/>
      <c r="D2" s="134" t="str">
        <f>+I!D2</f>
        <v>PIERLUIGI PAGANI</v>
      </c>
      <c r="E2" s="135"/>
      <c r="F2" s="71"/>
      <c r="G2" s="71"/>
      <c r="H2" s="71"/>
      <c r="I2" s="71"/>
      <c r="J2" s="71"/>
    </row>
    <row r="3" spans="1:10" ht="12.75" customHeight="1">
      <c r="A3" s="100"/>
      <c r="B3" s="108"/>
      <c r="C3" s="108"/>
      <c r="D3" s="136"/>
      <c r="E3" s="137"/>
      <c r="F3" s="18" t="s">
        <v>48</v>
      </c>
      <c r="G3" s="72">
        <f>+'II'!J3+1</f>
        <v>40609</v>
      </c>
      <c r="H3" s="72"/>
      <c r="I3" s="18" t="s">
        <v>50</v>
      </c>
      <c r="J3" s="19">
        <f>+G3+6</f>
        <v>40615</v>
      </c>
    </row>
    <row r="4" spans="1:10" ht="12" customHeight="1">
      <c r="A4" s="100"/>
      <c r="B4" s="108"/>
      <c r="C4" s="108"/>
      <c r="D4" s="20" t="s">
        <v>92</v>
      </c>
      <c r="E4" s="21" t="s">
        <v>93</v>
      </c>
      <c r="F4" s="73" t="s">
        <v>117</v>
      </c>
      <c r="G4" s="77" t="s">
        <v>33</v>
      </c>
      <c r="H4" s="77"/>
      <c r="I4" s="22" t="s">
        <v>94</v>
      </c>
      <c r="J4" s="23" t="s">
        <v>95</v>
      </c>
    </row>
    <row r="5" spans="1:10" ht="17.25" customHeight="1">
      <c r="A5" s="100"/>
      <c r="B5" s="108"/>
      <c r="C5" s="108"/>
      <c r="D5" s="6" t="str">
        <f>+I!D5</f>
        <v>BERGAMO</v>
      </c>
      <c r="E5" s="5">
        <f>+I!E5</f>
        <v>41</v>
      </c>
      <c r="F5" s="73"/>
      <c r="G5" s="138" t="str">
        <f>+I!G5</f>
        <v>CUSTOZA</v>
      </c>
      <c r="H5" s="138"/>
      <c r="I5" s="24">
        <f>+I!I5</f>
        <v>0.15625</v>
      </c>
      <c r="J5" s="7">
        <f>I5/42.195</f>
        <v>0.0037030453845242326</v>
      </c>
    </row>
    <row r="6" spans="1:10" s="2" customFormat="1" ht="24.75" customHeight="1">
      <c r="A6" s="100"/>
      <c r="B6" s="25" t="s">
        <v>51</v>
      </c>
      <c r="C6" s="25" t="s">
        <v>91</v>
      </c>
      <c r="D6" s="26" t="s">
        <v>29</v>
      </c>
      <c r="E6" s="26" t="s">
        <v>90</v>
      </c>
      <c r="F6" s="26" t="s">
        <v>52</v>
      </c>
      <c r="G6" s="63" t="s">
        <v>64</v>
      </c>
      <c r="H6" s="63"/>
      <c r="I6" s="26" t="s">
        <v>65</v>
      </c>
      <c r="J6" s="26" t="s">
        <v>30</v>
      </c>
    </row>
    <row r="7" spans="1:10" ht="27">
      <c r="A7" s="100"/>
      <c r="B7" s="27">
        <f>+I!B7</f>
        <v>179</v>
      </c>
      <c r="C7" s="27">
        <f>+I!C7</f>
        <v>75</v>
      </c>
      <c r="D7" s="17">
        <v>0</v>
      </c>
      <c r="E7" s="27">
        <f>+I!E7</f>
        <v>7.7</v>
      </c>
      <c r="F7" s="28" t="str">
        <f>+I!F7</f>
        <v>CSII</v>
      </c>
      <c r="G7" s="29" t="str">
        <f>+I!G7</f>
        <v>ASPART</v>
      </c>
      <c r="H7" s="27">
        <f>+I!H7</f>
        <v>17</v>
      </c>
      <c r="I7" s="27">
        <f>+I!I7</f>
        <v>15</v>
      </c>
      <c r="J7" s="30" t="str">
        <f>+I!J7</f>
        <v>1 A 14</v>
      </c>
    </row>
    <row r="8" spans="1:10" ht="12.75">
      <c r="A8" s="100"/>
      <c r="B8" s="31"/>
      <c r="C8" s="32" t="s">
        <v>101</v>
      </c>
      <c r="D8" s="32" t="s">
        <v>102</v>
      </c>
      <c r="E8" s="32" t="s">
        <v>102</v>
      </c>
      <c r="F8" s="32" t="s">
        <v>103</v>
      </c>
      <c r="G8" s="66" t="s">
        <v>53</v>
      </c>
      <c r="H8" s="66"/>
      <c r="I8" s="32" t="s">
        <v>104</v>
      </c>
      <c r="J8" s="32" t="s">
        <v>105</v>
      </c>
    </row>
    <row r="9" spans="1:10" ht="13.5" customHeight="1">
      <c r="A9" s="100"/>
      <c r="B9" s="33" t="s">
        <v>77</v>
      </c>
      <c r="C9" s="34"/>
      <c r="D9" s="34" t="s">
        <v>110</v>
      </c>
      <c r="E9" s="34" t="s">
        <v>11</v>
      </c>
      <c r="F9" s="34" t="s">
        <v>110</v>
      </c>
      <c r="G9" s="67" t="s">
        <v>11</v>
      </c>
      <c r="H9" s="67"/>
      <c r="I9" s="34"/>
      <c r="J9" s="34" t="s">
        <v>110</v>
      </c>
    </row>
    <row r="10" spans="1:10" ht="13.5" customHeight="1">
      <c r="A10" s="100"/>
      <c r="B10" s="33" t="s">
        <v>107</v>
      </c>
      <c r="C10" s="35"/>
      <c r="D10" s="35" t="s">
        <v>14</v>
      </c>
      <c r="E10" s="35" t="s">
        <v>111</v>
      </c>
      <c r="F10" s="35" t="s">
        <v>28</v>
      </c>
      <c r="G10" s="64" t="s">
        <v>12</v>
      </c>
      <c r="H10" s="64"/>
      <c r="I10" s="35"/>
      <c r="J10" s="35" t="s">
        <v>112</v>
      </c>
    </row>
    <row r="11" spans="1:10" ht="13.5" customHeight="1">
      <c r="A11" s="100"/>
      <c r="B11" s="33" t="s">
        <v>114</v>
      </c>
      <c r="C11" s="36"/>
      <c r="D11" s="36">
        <v>8</v>
      </c>
      <c r="E11" s="36">
        <v>10</v>
      </c>
      <c r="F11" s="36">
        <v>10</v>
      </c>
      <c r="G11" s="68">
        <v>5.5</v>
      </c>
      <c r="H11" s="68"/>
      <c r="I11" s="36"/>
      <c r="J11" s="36">
        <v>21.7</v>
      </c>
    </row>
    <row r="12" spans="1:10" ht="15" customHeight="1">
      <c r="A12" s="100"/>
      <c r="B12" s="33" t="s">
        <v>46</v>
      </c>
      <c r="C12" s="34"/>
      <c r="D12" s="34">
        <v>0.5416666666666666</v>
      </c>
      <c r="E12" s="34">
        <v>0.5416666666666666</v>
      </c>
      <c r="F12" s="34">
        <v>0.5416666666666666</v>
      </c>
      <c r="G12" s="67">
        <v>0.5416666666666666</v>
      </c>
      <c r="H12" s="67"/>
      <c r="I12" s="34"/>
      <c r="J12" s="34">
        <v>0.3854166666666667</v>
      </c>
    </row>
    <row r="13" spans="1:10" ht="18" customHeight="1">
      <c r="A13" s="101"/>
      <c r="B13" s="33" t="s">
        <v>38</v>
      </c>
      <c r="C13" s="37"/>
      <c r="D13" s="37">
        <v>0.030844907407407404</v>
      </c>
      <c r="E13" s="37">
        <v>0.039872685185185185</v>
      </c>
      <c r="F13" s="37">
        <v>0.04027777777777778</v>
      </c>
      <c r="G13" s="65">
        <v>0.021875</v>
      </c>
      <c r="H13" s="65"/>
      <c r="I13" s="37"/>
      <c r="J13" s="37">
        <v>0.07777777777777778</v>
      </c>
    </row>
    <row r="14" spans="1:10" ht="25.5">
      <c r="A14" s="38"/>
      <c r="B14" s="49" t="s">
        <v>54</v>
      </c>
      <c r="C14" s="8" t="str">
        <f>+IF(C13&gt;0,C13/C11,"-")</f>
        <v>-</v>
      </c>
      <c r="D14" s="8">
        <f aca="true" t="shared" si="0" ref="D14:J14">+IF(D13&gt;0,D13/D11,"-")</f>
        <v>0.0038556134259259255</v>
      </c>
      <c r="E14" s="8">
        <f t="shared" si="0"/>
        <v>0.0039872685185185185</v>
      </c>
      <c r="F14" s="8">
        <f t="shared" si="0"/>
        <v>0.004027777777777778</v>
      </c>
      <c r="G14" s="82">
        <f t="shared" si="0"/>
        <v>0.003977272727272727</v>
      </c>
      <c r="H14" s="83"/>
      <c r="I14" s="8" t="str">
        <f t="shared" si="0"/>
        <v>-</v>
      </c>
      <c r="J14" s="8">
        <f t="shared" si="0"/>
        <v>0.0035842293906810036</v>
      </c>
    </row>
    <row r="15" spans="1:10" ht="25.5" customHeight="1">
      <c r="A15" s="39"/>
      <c r="B15" s="120" t="s">
        <v>66</v>
      </c>
      <c r="C15" s="84"/>
      <c r="D15" s="129" t="s">
        <v>20</v>
      </c>
      <c r="E15" s="129" t="s">
        <v>23</v>
      </c>
      <c r="F15" s="129" t="s">
        <v>24</v>
      </c>
      <c r="G15" s="122" t="s">
        <v>19</v>
      </c>
      <c r="H15" s="123"/>
      <c r="I15" s="84"/>
      <c r="J15" s="122" t="s">
        <v>25</v>
      </c>
    </row>
    <row r="16" spans="1:10" ht="25.5" customHeight="1">
      <c r="A16" s="39"/>
      <c r="B16" s="128"/>
      <c r="C16" s="95"/>
      <c r="D16" s="130"/>
      <c r="E16" s="130"/>
      <c r="F16" s="130"/>
      <c r="G16" s="124"/>
      <c r="H16" s="125"/>
      <c r="I16" s="95"/>
      <c r="J16" s="124"/>
    </row>
    <row r="17" spans="1:10" ht="25.5" customHeight="1">
      <c r="A17" s="39"/>
      <c r="B17" s="128"/>
      <c r="C17" s="95"/>
      <c r="D17" s="130"/>
      <c r="E17" s="130"/>
      <c r="F17" s="130"/>
      <c r="G17" s="124"/>
      <c r="H17" s="125"/>
      <c r="I17" s="95"/>
      <c r="J17" s="124"/>
    </row>
    <row r="18" spans="1:10" ht="25.5" customHeight="1">
      <c r="A18" s="39"/>
      <c r="B18" s="128"/>
      <c r="C18" s="95"/>
      <c r="D18" s="131"/>
      <c r="E18" s="131"/>
      <c r="F18" s="131"/>
      <c r="G18" s="126"/>
      <c r="H18" s="127"/>
      <c r="I18" s="95"/>
      <c r="J18" s="126"/>
    </row>
    <row r="19" spans="1:10" ht="16.5" customHeight="1">
      <c r="A19" s="39"/>
      <c r="B19" s="40" t="s">
        <v>42</v>
      </c>
      <c r="C19" s="35"/>
      <c r="D19" s="35" t="s">
        <v>13</v>
      </c>
      <c r="E19" s="35" t="s">
        <v>13</v>
      </c>
      <c r="F19" s="35" t="s">
        <v>13</v>
      </c>
      <c r="G19" s="64" t="s">
        <v>13</v>
      </c>
      <c r="H19" s="64"/>
      <c r="I19" s="35"/>
      <c r="J19" s="35" t="s">
        <v>13</v>
      </c>
    </row>
    <row r="20" spans="1:10" ht="16.5">
      <c r="A20" s="39"/>
      <c r="B20" s="33" t="s">
        <v>36</v>
      </c>
      <c r="C20" s="35"/>
      <c r="D20" s="35">
        <v>156</v>
      </c>
      <c r="E20" s="35">
        <v>152</v>
      </c>
      <c r="F20" s="35">
        <v>158</v>
      </c>
      <c r="G20" s="69">
        <v>149</v>
      </c>
      <c r="H20" s="70"/>
      <c r="I20" s="35"/>
      <c r="J20" s="35">
        <v>159</v>
      </c>
    </row>
    <row r="21" spans="1:10" ht="16.5">
      <c r="A21" s="39"/>
      <c r="B21" s="33" t="s">
        <v>56</v>
      </c>
      <c r="C21" s="35"/>
      <c r="D21" s="35" t="s">
        <v>13</v>
      </c>
      <c r="E21" s="35" t="s">
        <v>13</v>
      </c>
      <c r="F21" s="35" t="s">
        <v>13</v>
      </c>
      <c r="G21" s="64" t="s">
        <v>13</v>
      </c>
      <c r="H21" s="64"/>
      <c r="I21" s="35"/>
      <c r="J21" s="35" t="s">
        <v>13</v>
      </c>
    </row>
    <row r="22" spans="1:10" ht="25.5">
      <c r="A22" s="41"/>
      <c r="B22" s="33" t="s">
        <v>57</v>
      </c>
      <c r="C22" s="35"/>
      <c r="D22" s="35" t="s">
        <v>16</v>
      </c>
      <c r="E22" s="35" t="s">
        <v>13</v>
      </c>
      <c r="F22" s="35" t="s">
        <v>13</v>
      </c>
      <c r="G22" s="64" t="s">
        <v>13</v>
      </c>
      <c r="H22" s="64"/>
      <c r="I22" s="35"/>
      <c r="J22" s="35" t="s">
        <v>16</v>
      </c>
    </row>
    <row r="23" spans="1:10" ht="16.5">
      <c r="A23" s="109"/>
      <c r="B23" s="42" t="s">
        <v>58</v>
      </c>
      <c r="C23" s="43"/>
      <c r="D23" s="43">
        <v>2</v>
      </c>
      <c r="E23" s="43">
        <v>3</v>
      </c>
      <c r="F23" s="43">
        <v>3</v>
      </c>
      <c r="G23" s="91">
        <v>2</v>
      </c>
      <c r="H23" s="91"/>
      <c r="I23" s="43"/>
      <c r="J23" s="43">
        <v>4</v>
      </c>
    </row>
    <row r="24" spans="1:10" ht="16.5">
      <c r="A24" s="110"/>
      <c r="B24" s="33" t="s">
        <v>59</v>
      </c>
      <c r="C24" s="35"/>
      <c r="D24" s="35" t="s">
        <v>125</v>
      </c>
      <c r="E24" s="35" t="s">
        <v>125</v>
      </c>
      <c r="F24" s="35" t="s">
        <v>125</v>
      </c>
      <c r="G24" s="64" t="s">
        <v>125</v>
      </c>
      <c r="H24" s="64"/>
      <c r="I24" s="35"/>
      <c r="J24" s="35" t="s">
        <v>125</v>
      </c>
    </row>
    <row r="25" spans="1:10" ht="12.75" customHeight="1">
      <c r="A25" s="110"/>
      <c r="B25" s="121" t="s">
        <v>78</v>
      </c>
      <c r="C25" s="85"/>
      <c r="D25" s="85"/>
      <c r="E25" s="85"/>
      <c r="F25" s="85"/>
      <c r="G25" s="85"/>
      <c r="H25" s="85"/>
      <c r="I25" s="85"/>
      <c r="J25" s="85"/>
    </row>
    <row r="26" spans="1:10" ht="15.75" customHeight="1">
      <c r="A26" s="110"/>
      <c r="B26" s="121"/>
      <c r="C26" s="95"/>
      <c r="D26" s="95"/>
      <c r="E26" s="95"/>
      <c r="F26" s="95"/>
      <c r="G26" s="95"/>
      <c r="H26" s="95"/>
      <c r="I26" s="95"/>
      <c r="J26" s="95"/>
    </row>
    <row r="27" spans="1:10" ht="12.75" customHeight="1">
      <c r="A27" s="110"/>
      <c r="B27" s="44" t="s">
        <v>60</v>
      </c>
      <c r="C27" s="45"/>
      <c r="D27" s="45">
        <v>10</v>
      </c>
      <c r="E27" s="45">
        <v>10</v>
      </c>
      <c r="F27" s="45">
        <v>10</v>
      </c>
      <c r="G27" s="88">
        <v>10</v>
      </c>
      <c r="H27" s="88"/>
      <c r="I27" s="45"/>
      <c r="J27" s="45"/>
    </row>
    <row r="28" spans="1:10" ht="12.75" customHeight="1">
      <c r="A28" s="110"/>
      <c r="B28" s="44" t="s">
        <v>67</v>
      </c>
      <c r="C28" s="45"/>
      <c r="D28" s="45"/>
      <c r="E28" s="45">
        <v>5</v>
      </c>
      <c r="F28" s="45"/>
      <c r="G28" s="88"/>
      <c r="H28" s="88"/>
      <c r="I28" s="45"/>
      <c r="J28" s="45">
        <v>10</v>
      </c>
    </row>
    <row r="29" spans="1:10" ht="12.75" customHeight="1">
      <c r="A29" s="110"/>
      <c r="B29" s="44" t="s">
        <v>68</v>
      </c>
      <c r="C29" s="45"/>
      <c r="D29" s="45"/>
      <c r="E29" s="45"/>
      <c r="F29" s="45"/>
      <c r="G29" s="88"/>
      <c r="H29" s="88"/>
      <c r="I29" s="45"/>
      <c r="J29" s="45"/>
    </row>
    <row r="30" spans="1:10" ht="12.75" customHeight="1">
      <c r="A30" s="110"/>
      <c r="B30" s="46" t="s">
        <v>69</v>
      </c>
      <c r="C30" s="47"/>
      <c r="D30" s="47">
        <v>124</v>
      </c>
      <c r="E30" s="47">
        <v>106</v>
      </c>
      <c r="F30" s="47">
        <v>157</v>
      </c>
      <c r="G30" s="85">
        <v>118</v>
      </c>
      <c r="H30" s="85"/>
      <c r="I30" s="47"/>
      <c r="J30" s="47">
        <v>198</v>
      </c>
    </row>
    <row r="31" spans="1:10" ht="12.75" customHeight="1">
      <c r="A31" s="110"/>
      <c r="B31" s="46" t="s">
        <v>70</v>
      </c>
      <c r="C31" s="47"/>
      <c r="D31" s="47"/>
      <c r="E31" s="47"/>
      <c r="F31" s="47"/>
      <c r="G31" s="86"/>
      <c r="H31" s="87"/>
      <c r="I31" s="47"/>
      <c r="J31" s="47">
        <v>126</v>
      </c>
    </row>
    <row r="32" spans="1:10" ht="12.75" customHeight="1">
      <c r="A32" s="111"/>
      <c r="B32" s="46" t="s">
        <v>71</v>
      </c>
      <c r="C32" s="47"/>
      <c r="D32" s="47">
        <v>108</v>
      </c>
      <c r="E32" s="47">
        <v>90</v>
      </c>
      <c r="F32" s="47">
        <v>135</v>
      </c>
      <c r="G32" s="85">
        <v>109</v>
      </c>
      <c r="H32" s="85"/>
      <c r="I32" s="47"/>
      <c r="J32" s="47">
        <v>101</v>
      </c>
    </row>
    <row r="33" spans="1:10" s="3" customFormat="1" ht="15.75" customHeight="1">
      <c r="A33" s="113" t="s">
        <v>61</v>
      </c>
      <c r="B33" s="114"/>
      <c r="C33" s="50" t="s">
        <v>96</v>
      </c>
      <c r="D33" s="50" t="s">
        <v>97</v>
      </c>
      <c r="E33" s="51" t="s">
        <v>85</v>
      </c>
      <c r="F33" s="51" t="s">
        <v>86</v>
      </c>
      <c r="G33" s="112" t="s">
        <v>82</v>
      </c>
      <c r="H33" s="112"/>
      <c r="I33" s="52" t="s">
        <v>63</v>
      </c>
      <c r="J33" s="52" t="s">
        <v>79</v>
      </c>
    </row>
    <row r="34" spans="1:10" s="3" customFormat="1" ht="15.75" customHeight="1">
      <c r="A34" s="115"/>
      <c r="B34" s="116"/>
      <c r="C34" s="9">
        <f>+COUNTA(C11:J11)</f>
        <v>5</v>
      </c>
      <c r="D34" s="9">
        <f>+C34</f>
        <v>5</v>
      </c>
      <c r="E34" s="10">
        <f>+SUM(C11:J11)</f>
        <v>55.2</v>
      </c>
      <c r="F34" s="9">
        <f>+E34</f>
        <v>55.2</v>
      </c>
      <c r="G34" s="92">
        <f>IF(SUM(C23:J23)&gt;0,AVERAGE(C23:J23),"-")</f>
        <v>2.8</v>
      </c>
      <c r="H34" s="92"/>
      <c r="I34" s="11">
        <f>+IF(SUM(C27:J28)&gt;0,AVERAGE(C27:J28),"-")</f>
        <v>9.166666666666666</v>
      </c>
      <c r="J34" s="12">
        <f>+IF(SUM(C30:J32)&gt;0,AVERAGE(C30:J32),"-")</f>
        <v>124.72727272727273</v>
      </c>
    </row>
    <row r="35" spans="1:11" s="3" customFormat="1" ht="15.75" customHeight="1">
      <c r="A35" s="115"/>
      <c r="B35" s="116"/>
      <c r="C35" s="50" t="s">
        <v>98</v>
      </c>
      <c r="D35" s="50" t="s">
        <v>81</v>
      </c>
      <c r="E35" s="51" t="s">
        <v>55</v>
      </c>
      <c r="F35" s="51" t="s">
        <v>87</v>
      </c>
      <c r="G35" s="93" t="s">
        <v>88</v>
      </c>
      <c r="H35" s="93"/>
      <c r="I35" s="89" t="s">
        <v>83</v>
      </c>
      <c r="J35" s="89"/>
      <c r="K35" s="4"/>
    </row>
    <row r="36" spans="1:10" ht="15.75" customHeight="1">
      <c r="A36" s="117"/>
      <c r="B36" s="118"/>
      <c r="C36" s="13">
        <f>IF(C34&gt;0,(COUNTIF(C21:J21,"sì")/C34),"-")</f>
        <v>1</v>
      </c>
      <c r="D36" s="13">
        <f>IF(C34&gt;0,(COUNTIF(C22:J22,"Sì")/C34),"-")</f>
        <v>0.6</v>
      </c>
      <c r="E36" s="14">
        <f>IF(SUM(C20:J20&gt;0),(C20*C13/J60+D20*D13/J60+E20*E13/J60+F20*F13/J60+G20*G13/J60+I20*I13/J60+J20*J13/J60)/(SUM(C13:J13)/J60),"-")</f>
        <v>156.00604395604395</v>
      </c>
      <c r="F36" s="15">
        <f>+SUM(C13:J13)</f>
        <v>0.21064814814814814</v>
      </c>
      <c r="G36" s="119">
        <f>+F36</f>
        <v>0.21064814814814814</v>
      </c>
      <c r="H36" s="119"/>
      <c r="I36" s="89"/>
      <c r="J36" s="89"/>
    </row>
    <row r="37" spans="1:10" ht="15.75" customHeight="1">
      <c r="A37" s="102" t="s">
        <v>44</v>
      </c>
      <c r="B37" s="103"/>
      <c r="C37" s="50" t="s">
        <v>99</v>
      </c>
      <c r="D37" s="50" t="s">
        <v>100</v>
      </c>
      <c r="E37" s="53" t="s">
        <v>80</v>
      </c>
      <c r="F37" s="54" t="s">
        <v>106</v>
      </c>
      <c r="G37" s="93" t="s">
        <v>62</v>
      </c>
      <c r="H37" s="93"/>
      <c r="I37" s="16" t="s">
        <v>125</v>
      </c>
      <c r="J37" s="13">
        <f>IF(E34&gt;0,(SUMIF(C24:J24,I37,C11:J11)/E34),"-")</f>
        <v>1</v>
      </c>
    </row>
    <row r="38" spans="1:10" ht="15.75" customHeight="1">
      <c r="A38" s="104">
        <f>IF(C34&gt;0,(COUNTIF(C19:J19,"Sì")/COUNTA(C19:J19)),"-")</f>
        <v>1</v>
      </c>
      <c r="B38" s="105"/>
      <c r="C38" s="13">
        <f>IF(E34&gt;0,(SUMIF(C9:J9,"FONDO",C11:J11)/E34),"-")</f>
        <v>0</v>
      </c>
      <c r="D38" s="13">
        <f>IF(E34&gt;0,(SUMIF(C9:J9,"Qualità",C11:J11)/E34),"-")</f>
        <v>0.7192028985507246</v>
      </c>
      <c r="E38" s="13">
        <f>IF(E34&gt;0,(1-(C38+D38+F38)),"-")</f>
        <v>0.2807971014492754</v>
      </c>
      <c r="F38" s="13">
        <f>IF(E34&gt;0,(SUMIF(C9:J9,"L42",C11:J11)/E34),"-")</f>
        <v>0</v>
      </c>
      <c r="G38" s="94">
        <f>IF(E34&gt;0,F36/E34,"-")</f>
        <v>0.0038160896403650023</v>
      </c>
      <c r="H38" s="94"/>
      <c r="I38" s="9" t="s">
        <v>84</v>
      </c>
      <c r="J38" s="13">
        <f>IF(E34&gt;0,(SUMIF(C24:J24,I38,C11:J11)/E34),"-")</f>
        <v>0</v>
      </c>
    </row>
    <row r="39" spans="1:10" ht="12.75" customHeight="1">
      <c r="A39" s="106" t="s">
        <v>72</v>
      </c>
      <c r="B39" s="98" t="s">
        <v>73</v>
      </c>
      <c r="C39" s="96" t="s">
        <v>26</v>
      </c>
      <c r="D39" s="96"/>
      <c r="E39" s="96"/>
      <c r="F39" s="96"/>
      <c r="G39" s="96"/>
      <c r="H39" s="96"/>
      <c r="I39" s="96"/>
      <c r="J39" s="96"/>
    </row>
    <row r="40" spans="1:10" ht="12.75" customHeight="1">
      <c r="A40" s="106"/>
      <c r="B40" s="98"/>
      <c r="C40" s="96"/>
      <c r="D40" s="96"/>
      <c r="E40" s="96"/>
      <c r="F40" s="96"/>
      <c r="G40" s="96"/>
      <c r="H40" s="96"/>
      <c r="I40" s="96"/>
      <c r="J40" s="96"/>
    </row>
    <row r="41" spans="1:10" ht="12.75" customHeight="1">
      <c r="A41" s="106"/>
      <c r="B41" s="98"/>
      <c r="C41" s="96"/>
      <c r="D41" s="96"/>
      <c r="E41" s="96"/>
      <c r="F41" s="96"/>
      <c r="G41" s="96"/>
      <c r="H41" s="96"/>
      <c r="I41" s="96"/>
      <c r="J41" s="96"/>
    </row>
    <row r="42" spans="1:10" ht="12.75" customHeight="1">
      <c r="A42" s="106"/>
      <c r="B42" s="98"/>
      <c r="C42" s="96"/>
      <c r="D42" s="96"/>
      <c r="E42" s="96"/>
      <c r="F42" s="96"/>
      <c r="G42" s="96"/>
      <c r="H42" s="96"/>
      <c r="I42" s="96"/>
      <c r="J42" s="96"/>
    </row>
    <row r="43" spans="1:10" ht="12.75" customHeight="1">
      <c r="A43" s="106"/>
      <c r="B43" s="98"/>
      <c r="C43" s="96"/>
      <c r="D43" s="96"/>
      <c r="E43" s="96"/>
      <c r="F43" s="96"/>
      <c r="G43" s="96"/>
      <c r="H43" s="96"/>
      <c r="I43" s="96"/>
      <c r="J43" s="96"/>
    </row>
    <row r="44" spans="1:10" ht="12.75" customHeight="1">
      <c r="A44" s="106"/>
      <c r="B44" s="97" t="s">
        <v>74</v>
      </c>
      <c r="C44" s="90" t="s">
        <v>0</v>
      </c>
      <c r="D44" s="90"/>
      <c r="E44" s="90"/>
      <c r="F44" s="90"/>
      <c r="G44" s="90"/>
      <c r="H44" s="90"/>
      <c r="I44" s="90"/>
      <c r="J44" s="90"/>
    </row>
    <row r="45" spans="1:10" ht="12.75" customHeight="1">
      <c r="A45" s="106"/>
      <c r="B45" s="97"/>
      <c r="C45" s="90"/>
      <c r="D45" s="90"/>
      <c r="E45" s="90"/>
      <c r="F45" s="90"/>
      <c r="G45" s="90"/>
      <c r="H45" s="90"/>
      <c r="I45" s="90"/>
      <c r="J45" s="90"/>
    </row>
    <row r="46" spans="1:10" ht="12.75" customHeight="1">
      <c r="A46" s="106"/>
      <c r="B46" s="97"/>
      <c r="C46" s="90"/>
      <c r="D46" s="90"/>
      <c r="E46" s="90"/>
      <c r="F46" s="90"/>
      <c r="G46" s="90"/>
      <c r="H46" s="90"/>
      <c r="I46" s="90"/>
      <c r="J46" s="90"/>
    </row>
    <row r="47" spans="1:10" ht="12.75" customHeight="1">
      <c r="A47" s="106"/>
      <c r="B47" s="97"/>
      <c r="C47" s="90"/>
      <c r="D47" s="90"/>
      <c r="E47" s="90"/>
      <c r="F47" s="90"/>
      <c r="G47" s="90"/>
      <c r="H47" s="90"/>
      <c r="I47" s="90"/>
      <c r="J47" s="90"/>
    </row>
    <row r="48" spans="1:10" ht="12.75" customHeight="1">
      <c r="A48" s="106"/>
      <c r="B48" s="97"/>
      <c r="C48" s="90"/>
      <c r="D48" s="90"/>
      <c r="E48" s="90"/>
      <c r="F48" s="90"/>
      <c r="G48" s="90"/>
      <c r="H48" s="90"/>
      <c r="I48" s="90"/>
      <c r="J48" s="90"/>
    </row>
    <row r="49" spans="1:10" ht="12.75" customHeight="1">
      <c r="A49" s="106"/>
      <c r="B49" s="98" t="s">
        <v>75</v>
      </c>
      <c r="C49" s="96" t="s">
        <v>1</v>
      </c>
      <c r="D49" s="96"/>
      <c r="E49" s="96"/>
      <c r="F49" s="96"/>
      <c r="G49" s="96"/>
      <c r="H49" s="96"/>
      <c r="I49" s="96"/>
      <c r="J49" s="96"/>
    </row>
    <row r="50" spans="1:10" ht="12.75" customHeight="1">
      <c r="A50" s="106"/>
      <c r="B50" s="98"/>
      <c r="C50" s="96"/>
      <c r="D50" s="96"/>
      <c r="E50" s="96"/>
      <c r="F50" s="96"/>
      <c r="G50" s="96"/>
      <c r="H50" s="96"/>
      <c r="I50" s="96"/>
      <c r="J50" s="96"/>
    </row>
    <row r="51" spans="1:10" ht="12.75" customHeight="1">
      <c r="A51" s="106"/>
      <c r="B51" s="98"/>
      <c r="C51" s="96"/>
      <c r="D51" s="96"/>
      <c r="E51" s="96"/>
      <c r="F51" s="96"/>
      <c r="G51" s="96"/>
      <c r="H51" s="96"/>
      <c r="I51" s="96"/>
      <c r="J51" s="96"/>
    </row>
    <row r="52" spans="1:10" ht="12.75" customHeight="1">
      <c r="A52" s="106"/>
      <c r="B52" s="98"/>
      <c r="C52" s="96"/>
      <c r="D52" s="96"/>
      <c r="E52" s="96"/>
      <c r="F52" s="96"/>
      <c r="G52" s="96"/>
      <c r="H52" s="96"/>
      <c r="I52" s="96"/>
      <c r="J52" s="96"/>
    </row>
    <row r="53" spans="1:10" ht="12.75" customHeight="1">
      <c r="A53" s="106"/>
      <c r="B53" s="98"/>
      <c r="C53" s="96"/>
      <c r="D53" s="96"/>
      <c r="E53" s="96"/>
      <c r="F53" s="96"/>
      <c r="G53" s="96"/>
      <c r="H53" s="96"/>
      <c r="I53" s="96"/>
      <c r="J53" s="96"/>
    </row>
    <row r="54" spans="1:10" ht="12.75" customHeight="1">
      <c r="A54" s="106"/>
      <c r="B54" s="97" t="s">
        <v>76</v>
      </c>
      <c r="C54" s="90" t="s">
        <v>2</v>
      </c>
      <c r="D54" s="90"/>
      <c r="E54" s="90"/>
      <c r="F54" s="90"/>
      <c r="G54" s="90"/>
      <c r="H54" s="90"/>
      <c r="I54" s="90"/>
      <c r="J54" s="90"/>
    </row>
    <row r="55" spans="1:10" ht="12.75" customHeight="1">
      <c r="A55" s="106"/>
      <c r="B55" s="97"/>
      <c r="C55" s="90"/>
      <c r="D55" s="90"/>
      <c r="E55" s="90"/>
      <c r="F55" s="90"/>
      <c r="G55" s="90"/>
      <c r="H55" s="90"/>
      <c r="I55" s="90"/>
      <c r="J55" s="90"/>
    </row>
    <row r="56" spans="1:10" ht="12.75" customHeight="1">
      <c r="A56" s="106"/>
      <c r="B56" s="97"/>
      <c r="C56" s="90"/>
      <c r="D56" s="90"/>
      <c r="E56" s="90"/>
      <c r="F56" s="90"/>
      <c r="G56" s="90"/>
      <c r="H56" s="90"/>
      <c r="I56" s="90"/>
      <c r="J56" s="90"/>
    </row>
    <row r="57" spans="1:10" ht="12.75" customHeight="1">
      <c r="A57" s="106"/>
      <c r="B57" s="97"/>
      <c r="C57" s="90"/>
      <c r="D57" s="90"/>
      <c r="E57" s="90"/>
      <c r="F57" s="90"/>
      <c r="G57" s="90"/>
      <c r="H57" s="90"/>
      <c r="I57" s="90"/>
      <c r="J57" s="90"/>
    </row>
    <row r="58" spans="1:10" ht="12.75" customHeight="1">
      <c r="A58" s="106"/>
      <c r="B58" s="97"/>
      <c r="C58" s="90"/>
      <c r="D58" s="90"/>
      <c r="E58" s="90"/>
      <c r="F58" s="90"/>
      <c r="G58" s="90"/>
      <c r="H58" s="90"/>
      <c r="I58" s="90"/>
      <c r="J58" s="90"/>
    </row>
    <row r="59" spans="1:10" ht="12">
      <c r="A59" s="48"/>
      <c r="B59" s="48"/>
      <c r="C59" s="48"/>
      <c r="D59" s="48"/>
      <c r="E59" s="48"/>
      <c r="F59" s="48"/>
      <c r="G59" s="48"/>
      <c r="H59" s="48"/>
      <c r="I59" s="48"/>
      <c r="J59" s="48"/>
    </row>
    <row r="60" spans="1:10" ht="12">
      <c r="A60" s="48"/>
      <c r="B60" s="48"/>
      <c r="C60" s="48"/>
      <c r="D60" s="48"/>
      <c r="E60" s="48"/>
      <c r="F60" s="48"/>
      <c r="G60" s="48"/>
      <c r="H60" s="48"/>
      <c r="I60" s="48"/>
      <c r="J60" s="55">
        <v>0.0006944444444444445</v>
      </c>
    </row>
  </sheetData>
  <sheetProtection/>
  <mergeCells count="65">
    <mergeCell ref="G4:H4"/>
    <mergeCell ref="G5:H5"/>
    <mergeCell ref="G6:H6"/>
    <mergeCell ref="G19:H19"/>
    <mergeCell ref="G21:H21"/>
    <mergeCell ref="G22:H22"/>
    <mergeCell ref="A1:A13"/>
    <mergeCell ref="B1:C5"/>
    <mergeCell ref="F1:J2"/>
    <mergeCell ref="G3:H3"/>
    <mergeCell ref="F4:F5"/>
    <mergeCell ref="D1:E1"/>
    <mergeCell ref="D2:E3"/>
    <mergeCell ref="B15:B18"/>
    <mergeCell ref="D15:D18"/>
    <mergeCell ref="E15:E18"/>
    <mergeCell ref="C15:C18"/>
    <mergeCell ref="I25:I26"/>
    <mergeCell ref="J25:J26"/>
    <mergeCell ref="I15:I18"/>
    <mergeCell ref="G23:H23"/>
    <mergeCell ref="G24:H24"/>
    <mergeCell ref="J15:J18"/>
    <mergeCell ref="G8:H8"/>
    <mergeCell ref="F15:F18"/>
    <mergeCell ref="G15:H18"/>
    <mergeCell ref="G9:H9"/>
    <mergeCell ref="G10:H10"/>
    <mergeCell ref="G11:H11"/>
    <mergeCell ref="A33:B36"/>
    <mergeCell ref="G35:H35"/>
    <mergeCell ref="G32:H32"/>
    <mergeCell ref="G33:H33"/>
    <mergeCell ref="G34:H34"/>
    <mergeCell ref="A23:A32"/>
    <mergeCell ref="B25:B26"/>
    <mergeCell ref="G28:H28"/>
    <mergeCell ref="G29:H29"/>
    <mergeCell ref="G30:H30"/>
    <mergeCell ref="C25:C26"/>
    <mergeCell ref="G27:H27"/>
    <mergeCell ref="D25:D26"/>
    <mergeCell ref="E25:E26"/>
    <mergeCell ref="F25:F26"/>
    <mergeCell ref="G25:H26"/>
    <mergeCell ref="G37:H37"/>
    <mergeCell ref="G38:H38"/>
    <mergeCell ref="A37:B37"/>
    <mergeCell ref="A39:A58"/>
    <mergeCell ref="B39:B43"/>
    <mergeCell ref="C39:J43"/>
    <mergeCell ref="B44:B48"/>
    <mergeCell ref="C44:J48"/>
    <mergeCell ref="B49:B53"/>
    <mergeCell ref="C49:J53"/>
    <mergeCell ref="B54:B58"/>
    <mergeCell ref="C54:J58"/>
    <mergeCell ref="G12:H12"/>
    <mergeCell ref="G13:H13"/>
    <mergeCell ref="G14:H14"/>
    <mergeCell ref="A38:B38"/>
    <mergeCell ref="I35:J36"/>
    <mergeCell ref="G36:H36"/>
    <mergeCell ref="G20:H20"/>
    <mergeCell ref="G31:H31"/>
  </mergeCells>
  <dataValidations count="6">
    <dataValidation type="list" allowBlank="1" showInputMessage="1" showErrorMessage="1" sqref="C24:J24">
      <formula1>"A2,A3,A4,A5,ALTRO"</formula1>
    </dataValidation>
    <dataValidation type="list" allowBlank="1" showInputMessage="1" showErrorMessage="1" sqref="C22:J22">
      <formula1>"Sì, NO"</formula1>
    </dataValidation>
    <dataValidation type="list" allowBlank="1" showInputMessage="1" showErrorMessage="1" sqref="C21:J21 I19:J19 C19:F19">
      <formula1>"Sì,NO,"</formula1>
    </dataValidation>
    <dataValidation type="list" allowBlank="1" showInputMessage="1" showErrorMessage="1" sqref="C23:J23">
      <formula1>"5,4,3,2,1,"</formula1>
    </dataValidation>
    <dataValidation type="list" allowBlank="1" showInputMessage="1" showErrorMessage="1" sqref="C9:J9">
      <formula1>"Qualità,Fondo,Scarico,L42,Riposo"</formula1>
    </dataValidation>
    <dataValidation type="list" allowBlank="1" showInputMessage="1" showErrorMessage="1" sqref="C10:J10">
      <formula1>"FL,FK, RS,IT,FM,FP,R42,TEST,ZZZ,AS,LSS,DEF"</formula1>
    </dataValidation>
  </dataValidations>
  <printOptions horizontalCentered="1" verticalCentered="1"/>
  <pageMargins left="0.2" right="0.2" top="0.2" bottom="0.2" header="0" footer="0"/>
  <pageSetup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K60"/>
  <sheetViews>
    <sheetView tabSelected="1" zoomScale="150" zoomScaleNormal="150" zoomScalePageLayoutView="0" workbookViewId="0" topLeftCell="B1">
      <selection activeCell="G25" sqref="G25:H26"/>
    </sheetView>
  </sheetViews>
  <sheetFormatPr defaultColWidth="11.57421875" defaultRowHeight="12.75"/>
  <cols>
    <col min="1" max="1" width="2.28125" style="1" customWidth="1"/>
    <col min="2" max="2" width="11.140625" style="1" customWidth="1"/>
    <col min="3" max="6" width="10.8515625" style="1" customWidth="1"/>
    <col min="7" max="7" width="6.8515625" style="1" customWidth="1"/>
    <col min="8" max="8" width="4.8515625" style="1" customWidth="1"/>
    <col min="9" max="10" width="10.8515625" style="1" customWidth="1"/>
    <col min="11" max="13" width="11.421875" style="1" customWidth="1"/>
    <col min="14" max="14" width="13.421875" style="1" customWidth="1"/>
    <col min="15" max="16384" width="11.421875" style="1" customWidth="1"/>
  </cols>
  <sheetData>
    <row r="1" spans="1:10" ht="9" customHeight="1">
      <c r="A1" s="99"/>
      <c r="B1" s="107" t="s">
        <v>40</v>
      </c>
      <c r="C1" s="108"/>
      <c r="D1" s="132" t="s">
        <v>45</v>
      </c>
      <c r="E1" s="133"/>
      <c r="F1" s="71" t="s">
        <v>7</v>
      </c>
      <c r="G1" s="71"/>
      <c r="H1" s="71"/>
      <c r="I1" s="71"/>
      <c r="J1" s="71"/>
    </row>
    <row r="2" spans="1:10" ht="10.5" customHeight="1">
      <c r="A2" s="100"/>
      <c r="B2" s="108"/>
      <c r="C2" s="108"/>
      <c r="D2" s="134" t="str">
        <f>+I!D2</f>
        <v>PIERLUIGI PAGANI</v>
      </c>
      <c r="E2" s="135"/>
      <c r="F2" s="71"/>
      <c r="G2" s="71"/>
      <c r="H2" s="71"/>
      <c r="I2" s="71"/>
      <c r="J2" s="71"/>
    </row>
    <row r="3" spans="1:10" ht="12.75" customHeight="1">
      <c r="A3" s="100"/>
      <c r="B3" s="108"/>
      <c r="C3" s="108"/>
      <c r="D3" s="136"/>
      <c r="E3" s="137"/>
      <c r="F3" s="18" t="s">
        <v>48</v>
      </c>
      <c r="G3" s="72">
        <f>+1!J3+1</f>
        <v>40616</v>
      </c>
      <c r="H3" s="72"/>
      <c r="I3" s="18" t="s">
        <v>32</v>
      </c>
      <c r="J3" s="19">
        <f>+G3+6</f>
        <v>40622</v>
      </c>
    </row>
    <row r="4" spans="1:10" ht="12" customHeight="1">
      <c r="A4" s="100"/>
      <c r="B4" s="108"/>
      <c r="C4" s="108"/>
      <c r="D4" s="20" t="s">
        <v>92</v>
      </c>
      <c r="E4" s="21" t="s">
        <v>93</v>
      </c>
      <c r="F4" s="73" t="s">
        <v>117</v>
      </c>
      <c r="G4" s="77" t="s">
        <v>33</v>
      </c>
      <c r="H4" s="77"/>
      <c r="I4" s="22" t="s">
        <v>94</v>
      </c>
      <c r="J4" s="23" t="s">
        <v>95</v>
      </c>
    </row>
    <row r="5" spans="1:10" ht="17.25" customHeight="1">
      <c r="A5" s="100"/>
      <c r="B5" s="108"/>
      <c r="C5" s="108"/>
      <c r="D5" s="6" t="str">
        <f>+I!D5</f>
        <v>BERGAMO</v>
      </c>
      <c r="E5" s="5">
        <f>+I!E5</f>
        <v>41</v>
      </c>
      <c r="F5" s="73"/>
      <c r="G5" s="138" t="str">
        <f>+I!G5</f>
        <v>CUSTOZA</v>
      </c>
      <c r="H5" s="138"/>
      <c r="I5" s="24">
        <f>+I!I5</f>
        <v>0.15625</v>
      </c>
      <c r="J5" s="7">
        <f>I5/42.195</f>
        <v>0.0037030453845242326</v>
      </c>
    </row>
    <row r="6" spans="1:10" s="2" customFormat="1" ht="24.75" customHeight="1">
      <c r="A6" s="100"/>
      <c r="B6" s="25" t="s">
        <v>51</v>
      </c>
      <c r="C6" s="25" t="s">
        <v>91</v>
      </c>
      <c r="D6" s="26" t="s">
        <v>29</v>
      </c>
      <c r="E6" s="26" t="s">
        <v>90</v>
      </c>
      <c r="F6" s="26" t="s">
        <v>52</v>
      </c>
      <c r="G6" s="63" t="s">
        <v>64</v>
      </c>
      <c r="H6" s="63"/>
      <c r="I6" s="26" t="s">
        <v>65</v>
      </c>
      <c r="J6" s="26" t="s">
        <v>30</v>
      </c>
    </row>
    <row r="7" spans="1:10" ht="27">
      <c r="A7" s="100"/>
      <c r="B7" s="27">
        <f>+I!B7</f>
        <v>179</v>
      </c>
      <c r="C7" s="27">
        <v>72.5</v>
      </c>
      <c r="D7" s="17">
        <f>+IF(2!C7&gt;0,2!C7-1!C7,"-")</f>
        <v>-2.5</v>
      </c>
      <c r="E7" s="27">
        <f>+I!E7</f>
        <v>7.7</v>
      </c>
      <c r="F7" s="28" t="str">
        <f>+I!F7</f>
        <v>CSII</v>
      </c>
      <c r="G7" s="29" t="str">
        <f>+I!G7</f>
        <v>ASPART</v>
      </c>
      <c r="H7" s="27">
        <f>+I!H7</f>
        <v>17</v>
      </c>
      <c r="I7" s="27">
        <f>+I!I7</f>
        <v>15</v>
      </c>
      <c r="J7" s="30" t="str">
        <f>+I!J7</f>
        <v>1 A 14</v>
      </c>
    </row>
    <row r="8" spans="1:10" ht="12.75">
      <c r="A8" s="100"/>
      <c r="B8" s="31"/>
      <c r="C8" s="32" t="s">
        <v>101</v>
      </c>
      <c r="D8" s="32" t="s">
        <v>102</v>
      </c>
      <c r="E8" s="32" t="s">
        <v>102</v>
      </c>
      <c r="F8" s="32" t="s">
        <v>103</v>
      </c>
      <c r="G8" s="66" t="s">
        <v>53</v>
      </c>
      <c r="H8" s="66"/>
      <c r="I8" s="32" t="s">
        <v>104</v>
      </c>
      <c r="J8" s="32" t="s">
        <v>105</v>
      </c>
    </row>
    <row r="9" spans="1:10" ht="13.5" customHeight="1">
      <c r="A9" s="100"/>
      <c r="B9" s="33" t="s">
        <v>77</v>
      </c>
      <c r="C9" s="34" t="s">
        <v>11</v>
      </c>
      <c r="D9" s="34" t="s">
        <v>110</v>
      </c>
      <c r="E9" s="34"/>
      <c r="F9" s="34"/>
      <c r="G9" s="67"/>
      <c r="H9" s="67"/>
      <c r="I9" s="34"/>
      <c r="J9" s="34"/>
    </row>
    <row r="10" spans="1:10" ht="13.5" customHeight="1">
      <c r="A10" s="100"/>
      <c r="B10" s="33" t="s">
        <v>107</v>
      </c>
      <c r="C10" s="35" t="s">
        <v>111</v>
      </c>
      <c r="D10" s="35" t="s">
        <v>14</v>
      </c>
      <c r="E10" s="35"/>
      <c r="F10" s="35"/>
      <c r="G10" s="64"/>
      <c r="H10" s="64"/>
      <c r="I10" s="35"/>
      <c r="J10" s="35"/>
    </row>
    <row r="11" spans="1:10" ht="13.5" customHeight="1">
      <c r="A11" s="100"/>
      <c r="B11" s="33" t="s">
        <v>34</v>
      </c>
      <c r="C11" s="36">
        <v>4.66</v>
      </c>
      <c r="D11" s="36"/>
      <c r="E11" s="36"/>
      <c r="F11" s="36"/>
      <c r="G11" s="68"/>
      <c r="H11" s="68"/>
      <c r="I11" s="36"/>
      <c r="J11" s="36"/>
    </row>
    <row r="12" spans="1:10" ht="15" customHeight="1">
      <c r="A12" s="100"/>
      <c r="B12" s="33" t="s">
        <v>46</v>
      </c>
      <c r="C12" s="34">
        <v>0.5416666666666666</v>
      </c>
      <c r="D12" s="34"/>
      <c r="E12" s="34"/>
      <c r="F12" s="34"/>
      <c r="G12" s="67"/>
      <c r="H12" s="67"/>
      <c r="I12" s="34"/>
      <c r="J12" s="34"/>
    </row>
    <row r="13" spans="1:10" ht="18" customHeight="1">
      <c r="A13" s="101"/>
      <c r="B13" s="33" t="s">
        <v>35</v>
      </c>
      <c r="C13" s="37">
        <v>0.019733796296296298</v>
      </c>
      <c r="D13" s="37"/>
      <c r="E13" s="37"/>
      <c r="F13" s="37"/>
      <c r="G13" s="65"/>
      <c r="H13" s="65"/>
      <c r="I13" s="37"/>
      <c r="J13" s="37"/>
    </row>
    <row r="14" spans="1:10" ht="25.5">
      <c r="A14" s="38"/>
      <c r="B14" s="49" t="s">
        <v>54</v>
      </c>
      <c r="C14" s="8">
        <f>+IF(C13&gt;0,C13/C11,"-")</f>
        <v>0.004234720235256716</v>
      </c>
      <c r="D14" s="8" t="str">
        <f aca="true" t="shared" si="0" ref="D14:J14">+IF(D13&gt;0,D13/D11,"-")</f>
        <v>-</v>
      </c>
      <c r="E14" s="8" t="str">
        <f t="shared" si="0"/>
        <v>-</v>
      </c>
      <c r="F14" s="8" t="str">
        <f t="shared" si="0"/>
        <v>-</v>
      </c>
      <c r="G14" s="82" t="str">
        <f t="shared" si="0"/>
        <v>-</v>
      </c>
      <c r="H14" s="83"/>
      <c r="I14" s="8" t="str">
        <f t="shared" si="0"/>
        <v>-</v>
      </c>
      <c r="J14" s="8" t="str">
        <f t="shared" si="0"/>
        <v>-</v>
      </c>
    </row>
    <row r="15" spans="1:10" ht="25.5" customHeight="1">
      <c r="A15" s="39"/>
      <c r="B15" s="120" t="s">
        <v>66</v>
      </c>
      <c r="C15" s="129" t="s">
        <v>3</v>
      </c>
      <c r="D15" s="129" t="s">
        <v>20</v>
      </c>
      <c r="E15" s="129" t="s">
        <v>23</v>
      </c>
      <c r="F15" s="129" t="s">
        <v>24</v>
      </c>
      <c r="G15" s="122" t="s">
        <v>19</v>
      </c>
      <c r="H15" s="139"/>
      <c r="I15" s="84"/>
      <c r="J15" s="122" t="s">
        <v>25</v>
      </c>
    </row>
    <row r="16" spans="1:10" ht="25.5" customHeight="1">
      <c r="A16" s="39"/>
      <c r="B16" s="128"/>
      <c r="C16" s="130"/>
      <c r="D16" s="130"/>
      <c r="E16" s="130"/>
      <c r="F16" s="130"/>
      <c r="G16" s="140"/>
      <c r="H16" s="141"/>
      <c r="I16" s="95"/>
      <c r="J16" s="124"/>
    </row>
    <row r="17" spans="1:10" ht="25.5" customHeight="1">
      <c r="A17" s="39"/>
      <c r="B17" s="128"/>
      <c r="C17" s="130"/>
      <c r="D17" s="130"/>
      <c r="E17" s="130"/>
      <c r="F17" s="130"/>
      <c r="G17" s="140"/>
      <c r="H17" s="141"/>
      <c r="I17" s="95"/>
      <c r="J17" s="124"/>
    </row>
    <row r="18" spans="1:10" ht="25.5" customHeight="1">
      <c r="A18" s="39"/>
      <c r="B18" s="128"/>
      <c r="C18" s="131"/>
      <c r="D18" s="131"/>
      <c r="E18" s="131"/>
      <c r="F18" s="131"/>
      <c r="G18" s="142"/>
      <c r="H18" s="143"/>
      <c r="I18" s="95"/>
      <c r="J18" s="126"/>
    </row>
    <row r="19" spans="1:10" ht="16.5" customHeight="1">
      <c r="A19" s="39"/>
      <c r="B19" s="40" t="s">
        <v>42</v>
      </c>
      <c r="C19" s="35" t="s">
        <v>13</v>
      </c>
      <c r="D19" s="35" t="s">
        <v>13</v>
      </c>
      <c r="E19" s="35"/>
      <c r="F19" s="35"/>
      <c r="G19" s="64"/>
      <c r="H19" s="64"/>
      <c r="I19" s="35"/>
      <c r="J19" s="35"/>
    </row>
    <row r="20" spans="1:10" ht="16.5">
      <c r="A20" s="39"/>
      <c r="B20" s="33" t="s">
        <v>36</v>
      </c>
      <c r="C20" s="35">
        <v>150</v>
      </c>
      <c r="D20" s="35"/>
      <c r="E20" s="35"/>
      <c r="F20" s="35"/>
      <c r="G20" s="69"/>
      <c r="H20" s="70"/>
      <c r="I20" s="35"/>
      <c r="J20" s="35"/>
    </row>
    <row r="21" spans="1:10" ht="16.5">
      <c r="A21" s="39"/>
      <c r="B21" s="33" t="s">
        <v>56</v>
      </c>
      <c r="C21" s="35" t="s">
        <v>13</v>
      </c>
      <c r="D21" s="35" t="s">
        <v>13</v>
      </c>
      <c r="E21" s="35"/>
      <c r="F21" s="35"/>
      <c r="G21" s="64"/>
      <c r="H21" s="64"/>
      <c r="I21" s="35"/>
      <c r="J21" s="35"/>
    </row>
    <row r="22" spans="1:10" ht="25.5">
      <c r="A22" s="41"/>
      <c r="B22" s="33" t="s">
        <v>57</v>
      </c>
      <c r="C22" s="35" t="s">
        <v>13</v>
      </c>
      <c r="D22" s="35" t="s">
        <v>13</v>
      </c>
      <c r="E22" s="35"/>
      <c r="F22" s="35"/>
      <c r="G22" s="64"/>
      <c r="H22" s="64"/>
      <c r="I22" s="35"/>
      <c r="J22" s="35"/>
    </row>
    <row r="23" spans="1:10" ht="16.5">
      <c r="A23" s="109"/>
      <c r="B23" s="42" t="s">
        <v>58</v>
      </c>
      <c r="C23" s="43">
        <v>2</v>
      </c>
      <c r="D23" s="43">
        <v>2</v>
      </c>
      <c r="E23" s="43"/>
      <c r="F23" s="43"/>
      <c r="G23" s="91"/>
      <c r="H23" s="91"/>
      <c r="I23" s="43"/>
      <c r="J23" s="43"/>
    </row>
    <row r="24" spans="1:10" ht="16.5">
      <c r="A24" s="110"/>
      <c r="B24" s="33" t="s">
        <v>59</v>
      </c>
      <c r="C24" s="35" t="s">
        <v>125</v>
      </c>
      <c r="D24" s="35" t="s">
        <v>125</v>
      </c>
      <c r="E24" s="35"/>
      <c r="F24" s="35"/>
      <c r="G24" s="64"/>
      <c r="H24" s="64"/>
      <c r="I24" s="35"/>
      <c r="J24" s="35"/>
    </row>
    <row r="25" spans="1:10" ht="12.75" customHeight="1">
      <c r="A25" s="110"/>
      <c r="B25" s="121" t="s">
        <v>78</v>
      </c>
      <c r="C25" s="85"/>
      <c r="D25" s="85"/>
      <c r="E25" s="85"/>
      <c r="F25" s="85"/>
      <c r="G25" s="85"/>
      <c r="H25" s="85"/>
      <c r="I25" s="85"/>
      <c r="J25" s="85"/>
    </row>
    <row r="26" spans="1:10" ht="15.75" customHeight="1">
      <c r="A26" s="110"/>
      <c r="B26" s="121"/>
      <c r="C26" s="95"/>
      <c r="D26" s="95"/>
      <c r="E26" s="95"/>
      <c r="F26" s="95"/>
      <c r="G26" s="95"/>
      <c r="H26" s="95"/>
      <c r="I26" s="95"/>
      <c r="J26" s="95"/>
    </row>
    <row r="27" spans="1:10" ht="12.75" customHeight="1">
      <c r="A27" s="110"/>
      <c r="B27" s="44" t="s">
        <v>60</v>
      </c>
      <c r="C27" s="45">
        <v>10</v>
      </c>
      <c r="D27" s="45">
        <v>10</v>
      </c>
      <c r="E27" s="45"/>
      <c r="F27" s="45"/>
      <c r="G27" s="88"/>
      <c r="H27" s="88"/>
      <c r="I27" s="45"/>
      <c r="J27" s="45"/>
    </row>
    <row r="28" spans="1:10" ht="12.75" customHeight="1">
      <c r="A28" s="110"/>
      <c r="B28" s="44" t="s">
        <v>67</v>
      </c>
      <c r="C28" s="45"/>
      <c r="D28" s="45"/>
      <c r="E28" s="45"/>
      <c r="F28" s="45"/>
      <c r="G28" s="88"/>
      <c r="H28" s="88"/>
      <c r="I28" s="45"/>
      <c r="J28" s="45"/>
    </row>
    <row r="29" spans="1:10" ht="12.75" customHeight="1">
      <c r="A29" s="110"/>
      <c r="B29" s="44" t="s">
        <v>68</v>
      </c>
      <c r="C29" s="45"/>
      <c r="D29" s="45"/>
      <c r="E29" s="45"/>
      <c r="F29" s="45"/>
      <c r="G29" s="88"/>
      <c r="H29" s="88"/>
      <c r="I29" s="45"/>
      <c r="J29" s="45"/>
    </row>
    <row r="30" spans="1:10" ht="12.75" customHeight="1">
      <c r="A30" s="110"/>
      <c r="B30" s="46" t="s">
        <v>69</v>
      </c>
      <c r="C30" s="47">
        <v>109</v>
      </c>
      <c r="D30" s="47">
        <v>129</v>
      </c>
      <c r="E30" s="47"/>
      <c r="F30" s="47"/>
      <c r="G30" s="85"/>
      <c r="H30" s="85"/>
      <c r="I30" s="47"/>
      <c r="J30" s="47"/>
    </row>
    <row r="31" spans="1:10" ht="12.75" customHeight="1">
      <c r="A31" s="110"/>
      <c r="B31" s="46" t="s">
        <v>70</v>
      </c>
      <c r="C31" s="47"/>
      <c r="D31" s="47"/>
      <c r="E31" s="47"/>
      <c r="F31" s="47"/>
      <c r="G31" s="86"/>
      <c r="H31" s="87"/>
      <c r="I31" s="47"/>
      <c r="J31" s="47"/>
    </row>
    <row r="32" spans="1:10" ht="12.75" customHeight="1">
      <c r="A32" s="111"/>
      <c r="B32" s="46" t="s">
        <v>71</v>
      </c>
      <c r="C32" s="47">
        <v>139</v>
      </c>
      <c r="D32" s="47">
        <v>159</v>
      </c>
      <c r="E32" s="47"/>
      <c r="F32" s="47"/>
      <c r="G32" s="85"/>
      <c r="H32" s="85"/>
      <c r="I32" s="47"/>
      <c r="J32" s="47"/>
    </row>
    <row r="33" spans="1:10" s="3" customFormat="1" ht="15.75" customHeight="1">
      <c r="A33" s="113" t="s">
        <v>61</v>
      </c>
      <c r="B33" s="114"/>
      <c r="C33" s="50" t="s">
        <v>96</v>
      </c>
      <c r="D33" s="50" t="s">
        <v>97</v>
      </c>
      <c r="E33" s="51" t="s">
        <v>85</v>
      </c>
      <c r="F33" s="51" t="s">
        <v>86</v>
      </c>
      <c r="G33" s="112" t="s">
        <v>82</v>
      </c>
      <c r="H33" s="112"/>
      <c r="I33" s="52" t="s">
        <v>63</v>
      </c>
      <c r="J33" s="52" t="s">
        <v>79</v>
      </c>
    </row>
    <row r="34" spans="1:10" s="3" customFormat="1" ht="15.75" customHeight="1">
      <c r="A34" s="115"/>
      <c r="B34" s="116"/>
      <c r="C34" s="9">
        <f>+COUNTA(C11:J11)</f>
        <v>1</v>
      </c>
      <c r="D34" s="9">
        <f>+C34+1!D34</f>
        <v>6</v>
      </c>
      <c r="E34" s="10">
        <f>+SUM(C11:J11)</f>
        <v>4.66</v>
      </c>
      <c r="F34" s="9">
        <f>+E34+1!F34</f>
        <v>59.86</v>
      </c>
      <c r="G34" s="92">
        <f>IF(SUM(C23:J23)&gt;0,AVERAGE(C23:J23),"-")</f>
        <v>2</v>
      </c>
      <c r="H34" s="92"/>
      <c r="I34" s="11">
        <f>+IF(SUM(C27:J28)&gt;0,AVERAGE(C27:J28),"-")</f>
        <v>10</v>
      </c>
      <c r="J34" s="12">
        <f>+IF(SUM(C30:J32)&gt;0,AVERAGE(C30:J32),"-")</f>
        <v>134</v>
      </c>
    </row>
    <row r="35" spans="1:11" s="3" customFormat="1" ht="15.75" customHeight="1">
      <c r="A35" s="115"/>
      <c r="B35" s="116"/>
      <c r="C35" s="50" t="s">
        <v>98</v>
      </c>
      <c r="D35" s="50" t="s">
        <v>81</v>
      </c>
      <c r="E35" s="51" t="s">
        <v>55</v>
      </c>
      <c r="F35" s="51" t="s">
        <v>87</v>
      </c>
      <c r="G35" s="93" t="s">
        <v>88</v>
      </c>
      <c r="H35" s="93"/>
      <c r="I35" s="89" t="s">
        <v>83</v>
      </c>
      <c r="J35" s="89"/>
      <c r="K35" s="4"/>
    </row>
    <row r="36" spans="1:10" ht="15.75" customHeight="1">
      <c r="A36" s="117"/>
      <c r="B36" s="118"/>
      <c r="C36" s="13">
        <f>IF(C34&gt;0,(COUNTIF(C21:J21,"sì")/C34),"-")</f>
        <v>2</v>
      </c>
      <c r="D36" s="13">
        <f>IF(C34&gt;0,(COUNTIF(C22:J22,"Sì")/C34),"-")</f>
        <v>2</v>
      </c>
      <c r="E36" s="14" t="str">
        <f>IF(SUM(C20:J20&gt;0),(C20*C13/J60+D20*D13/J60+E20*E13/J60+F20*F13/J60+G20*G13/J60+I20*I13/J60+J20*J13/J60)/(SUM(C13:J13)/J60),"-")</f>
        <v>-</v>
      </c>
      <c r="F36" s="15">
        <f>+SUM(C13:J13)</f>
        <v>0.019733796296296298</v>
      </c>
      <c r="G36" s="119">
        <f>+F36+1!G36:H36</f>
        <v>0.23038194444444443</v>
      </c>
      <c r="H36" s="119"/>
      <c r="I36" s="89"/>
      <c r="J36" s="89"/>
    </row>
    <row r="37" spans="1:10" ht="15.75" customHeight="1">
      <c r="A37" s="102" t="s">
        <v>44</v>
      </c>
      <c r="B37" s="103"/>
      <c r="C37" s="50" t="s">
        <v>99</v>
      </c>
      <c r="D37" s="50" t="s">
        <v>100</v>
      </c>
      <c r="E37" s="53" t="s">
        <v>80</v>
      </c>
      <c r="F37" s="54" t="s">
        <v>106</v>
      </c>
      <c r="G37" s="93" t="s">
        <v>62</v>
      </c>
      <c r="H37" s="93"/>
      <c r="I37" s="16" t="s">
        <v>125</v>
      </c>
      <c r="J37" s="13">
        <f>IF(E34&gt;0,(SUMIF(C24:J24,I37,C11:J11)/E34),"-")</f>
        <v>1</v>
      </c>
    </row>
    <row r="38" spans="1:10" ht="15.75" customHeight="1">
      <c r="A38" s="104">
        <f>IF(C34&gt;0,(COUNTIF(C19:J19,"Sì")/COUNTA(C19:J19)),"-")</f>
        <v>1</v>
      </c>
      <c r="B38" s="105"/>
      <c r="C38" s="13">
        <f>IF(E34&gt;0,(SUMIF(C9:J9,"FONDO",C11:J11)/E34),"-")</f>
        <v>0</v>
      </c>
      <c r="D38" s="13">
        <f>IF(E34&gt;0,(SUMIF(C9:J9,"Qualità",C11:J11)/E34),"-")</f>
        <v>0</v>
      </c>
      <c r="E38" s="13">
        <f>IF(E34&gt;0,(1-(C38+D38+F38)),"-")</f>
        <v>1</v>
      </c>
      <c r="F38" s="13">
        <f>IF(E34&gt;0,(SUMIF(C9:J9,"L42",C11:J11)/E34),"-")</f>
        <v>0</v>
      </c>
      <c r="G38" s="94">
        <f>IF(E34&gt;0,F36/E34,"-")</f>
        <v>0.004234720235256716</v>
      </c>
      <c r="H38" s="94"/>
      <c r="I38" s="9" t="s">
        <v>84</v>
      </c>
      <c r="J38" s="13">
        <f>IF(E34&gt;0,(SUMIF(C24:J24,I38,C11:J11)/E34),"-")</f>
        <v>0</v>
      </c>
    </row>
    <row r="39" spans="1:10" ht="12.75" customHeight="1">
      <c r="A39" s="106" t="s">
        <v>72</v>
      </c>
      <c r="B39" s="98" t="s">
        <v>73</v>
      </c>
      <c r="C39" s="96"/>
      <c r="D39" s="96"/>
      <c r="E39" s="96"/>
      <c r="F39" s="96"/>
      <c r="G39" s="96"/>
      <c r="H39" s="96"/>
      <c r="I39" s="96"/>
      <c r="J39" s="96"/>
    </row>
    <row r="40" spans="1:10" ht="12.75" customHeight="1">
      <c r="A40" s="106"/>
      <c r="B40" s="98"/>
      <c r="C40" s="96"/>
      <c r="D40" s="96"/>
      <c r="E40" s="96"/>
      <c r="F40" s="96"/>
      <c r="G40" s="96"/>
      <c r="H40" s="96"/>
      <c r="I40" s="96"/>
      <c r="J40" s="96"/>
    </row>
    <row r="41" spans="1:10" ht="12.75" customHeight="1">
      <c r="A41" s="106"/>
      <c r="B41" s="98"/>
      <c r="C41" s="96"/>
      <c r="D41" s="96"/>
      <c r="E41" s="96"/>
      <c r="F41" s="96"/>
      <c r="G41" s="96"/>
      <c r="H41" s="96"/>
      <c r="I41" s="96"/>
      <c r="J41" s="96"/>
    </row>
    <row r="42" spans="1:10" ht="12.75" customHeight="1">
      <c r="A42" s="106"/>
      <c r="B42" s="98"/>
      <c r="C42" s="96"/>
      <c r="D42" s="96"/>
      <c r="E42" s="96"/>
      <c r="F42" s="96"/>
      <c r="G42" s="96"/>
      <c r="H42" s="96"/>
      <c r="I42" s="96"/>
      <c r="J42" s="96"/>
    </row>
    <row r="43" spans="1:10" ht="12.75" customHeight="1">
      <c r="A43" s="106"/>
      <c r="B43" s="98"/>
      <c r="C43" s="96"/>
      <c r="D43" s="96"/>
      <c r="E43" s="96"/>
      <c r="F43" s="96"/>
      <c r="G43" s="96"/>
      <c r="H43" s="96"/>
      <c r="I43" s="96"/>
      <c r="J43" s="96"/>
    </row>
    <row r="44" spans="1:10" ht="12.75" customHeight="1">
      <c r="A44" s="106"/>
      <c r="B44" s="97" t="s">
        <v>74</v>
      </c>
      <c r="C44" s="90"/>
      <c r="D44" s="90"/>
      <c r="E44" s="90"/>
      <c r="F44" s="90"/>
      <c r="G44" s="90"/>
      <c r="H44" s="90"/>
      <c r="I44" s="90"/>
      <c r="J44" s="90"/>
    </row>
    <row r="45" spans="1:10" ht="12.75" customHeight="1">
      <c r="A45" s="106"/>
      <c r="B45" s="97"/>
      <c r="C45" s="90"/>
      <c r="D45" s="90"/>
      <c r="E45" s="90"/>
      <c r="F45" s="90"/>
      <c r="G45" s="90"/>
      <c r="H45" s="90"/>
      <c r="I45" s="90"/>
      <c r="J45" s="90"/>
    </row>
    <row r="46" spans="1:10" ht="12.75" customHeight="1">
      <c r="A46" s="106"/>
      <c r="B46" s="97"/>
      <c r="C46" s="90"/>
      <c r="D46" s="90"/>
      <c r="E46" s="90"/>
      <c r="F46" s="90"/>
      <c r="G46" s="90"/>
      <c r="H46" s="90"/>
      <c r="I46" s="90"/>
      <c r="J46" s="90"/>
    </row>
    <row r="47" spans="1:10" ht="12.75" customHeight="1">
      <c r="A47" s="106"/>
      <c r="B47" s="97"/>
      <c r="C47" s="90"/>
      <c r="D47" s="90"/>
      <c r="E47" s="90"/>
      <c r="F47" s="90"/>
      <c r="G47" s="90"/>
      <c r="H47" s="90"/>
      <c r="I47" s="90"/>
      <c r="J47" s="90"/>
    </row>
    <row r="48" spans="1:10" ht="12.75" customHeight="1">
      <c r="A48" s="106"/>
      <c r="B48" s="97"/>
      <c r="C48" s="90"/>
      <c r="D48" s="90"/>
      <c r="E48" s="90"/>
      <c r="F48" s="90"/>
      <c r="G48" s="90"/>
      <c r="H48" s="90"/>
      <c r="I48" s="90"/>
      <c r="J48" s="90"/>
    </row>
    <row r="49" spans="1:10" ht="12.75" customHeight="1">
      <c r="A49" s="106"/>
      <c r="B49" s="98" t="s">
        <v>75</v>
      </c>
      <c r="C49" s="96"/>
      <c r="D49" s="96"/>
      <c r="E49" s="96"/>
      <c r="F49" s="96"/>
      <c r="G49" s="96"/>
      <c r="H49" s="96"/>
      <c r="I49" s="96"/>
      <c r="J49" s="96"/>
    </row>
    <row r="50" spans="1:10" ht="12.75" customHeight="1">
      <c r="A50" s="106"/>
      <c r="B50" s="98"/>
      <c r="C50" s="96"/>
      <c r="D50" s="96"/>
      <c r="E50" s="96"/>
      <c r="F50" s="96"/>
      <c r="G50" s="96"/>
      <c r="H50" s="96"/>
      <c r="I50" s="96"/>
      <c r="J50" s="96"/>
    </row>
    <row r="51" spans="1:10" ht="12.75" customHeight="1">
      <c r="A51" s="106"/>
      <c r="B51" s="98"/>
      <c r="C51" s="96"/>
      <c r="D51" s="96"/>
      <c r="E51" s="96"/>
      <c r="F51" s="96"/>
      <c r="G51" s="96"/>
      <c r="H51" s="96"/>
      <c r="I51" s="96"/>
      <c r="J51" s="96"/>
    </row>
    <row r="52" spans="1:10" ht="12.75" customHeight="1">
      <c r="A52" s="106"/>
      <c r="B52" s="98"/>
      <c r="C52" s="96"/>
      <c r="D52" s="96"/>
      <c r="E52" s="96"/>
      <c r="F52" s="96"/>
      <c r="G52" s="96"/>
      <c r="H52" s="96"/>
      <c r="I52" s="96"/>
      <c r="J52" s="96"/>
    </row>
    <row r="53" spans="1:10" ht="12.75" customHeight="1">
      <c r="A53" s="106"/>
      <c r="B53" s="98"/>
      <c r="C53" s="96"/>
      <c r="D53" s="96"/>
      <c r="E53" s="96"/>
      <c r="F53" s="96"/>
      <c r="G53" s="96"/>
      <c r="H53" s="96"/>
      <c r="I53" s="96"/>
      <c r="J53" s="96"/>
    </row>
    <row r="54" spans="1:10" ht="12.75" customHeight="1">
      <c r="A54" s="106"/>
      <c r="B54" s="97" t="s">
        <v>76</v>
      </c>
      <c r="C54" s="90"/>
      <c r="D54" s="90"/>
      <c r="E54" s="90"/>
      <c r="F54" s="90"/>
      <c r="G54" s="90"/>
      <c r="H54" s="90"/>
      <c r="I54" s="90"/>
      <c r="J54" s="90"/>
    </row>
    <row r="55" spans="1:10" ht="12.75" customHeight="1">
      <c r="A55" s="106"/>
      <c r="B55" s="97"/>
      <c r="C55" s="90"/>
      <c r="D55" s="90"/>
      <c r="E55" s="90"/>
      <c r="F55" s="90"/>
      <c r="G55" s="90"/>
      <c r="H55" s="90"/>
      <c r="I55" s="90"/>
      <c r="J55" s="90"/>
    </row>
    <row r="56" spans="1:10" ht="12.75" customHeight="1">
      <c r="A56" s="106"/>
      <c r="B56" s="97"/>
      <c r="C56" s="90"/>
      <c r="D56" s="90"/>
      <c r="E56" s="90"/>
      <c r="F56" s="90"/>
      <c r="G56" s="90"/>
      <c r="H56" s="90"/>
      <c r="I56" s="90"/>
      <c r="J56" s="90"/>
    </row>
    <row r="57" spans="1:10" ht="12.75" customHeight="1">
      <c r="A57" s="106"/>
      <c r="B57" s="97"/>
      <c r="C57" s="90"/>
      <c r="D57" s="90"/>
      <c r="E57" s="90"/>
      <c r="F57" s="90"/>
      <c r="G57" s="90"/>
      <c r="H57" s="90"/>
      <c r="I57" s="90"/>
      <c r="J57" s="90"/>
    </row>
    <row r="58" spans="1:10" ht="12.75" customHeight="1">
      <c r="A58" s="106"/>
      <c r="B58" s="97"/>
      <c r="C58" s="90"/>
      <c r="D58" s="90"/>
      <c r="E58" s="90"/>
      <c r="F58" s="90"/>
      <c r="G58" s="90"/>
      <c r="H58" s="90"/>
      <c r="I58" s="90"/>
      <c r="J58" s="90"/>
    </row>
    <row r="59" spans="1:10" ht="12">
      <c r="A59" s="48"/>
      <c r="B59" s="48"/>
      <c r="C59" s="48"/>
      <c r="D59" s="48"/>
      <c r="E59" s="48"/>
      <c r="F59" s="48"/>
      <c r="G59" s="48"/>
      <c r="H59" s="48"/>
      <c r="I59" s="48"/>
      <c r="J59" s="48"/>
    </row>
    <row r="60" spans="1:10" ht="12">
      <c r="A60" s="48"/>
      <c r="B60" s="48"/>
      <c r="C60" s="48"/>
      <c r="D60" s="48"/>
      <c r="E60" s="48"/>
      <c r="F60" s="48"/>
      <c r="G60" s="48"/>
      <c r="H60" s="48"/>
      <c r="I60" s="48"/>
      <c r="J60" s="55">
        <v>0.0006944444444444445</v>
      </c>
    </row>
  </sheetData>
  <sheetProtection/>
  <mergeCells count="65">
    <mergeCell ref="A38:B38"/>
    <mergeCell ref="J15:J18"/>
    <mergeCell ref="I25:I26"/>
    <mergeCell ref="J25:J26"/>
    <mergeCell ref="G15:H18"/>
    <mergeCell ref="I15:I18"/>
    <mergeCell ref="A23:A32"/>
    <mergeCell ref="G36:H36"/>
    <mergeCell ref="I35:J36"/>
    <mergeCell ref="G37:H37"/>
    <mergeCell ref="D2:E3"/>
    <mergeCell ref="A33:B36"/>
    <mergeCell ref="A37:B37"/>
    <mergeCell ref="D1:E1"/>
    <mergeCell ref="C25:C26"/>
    <mergeCell ref="D25:D26"/>
    <mergeCell ref="E25:E26"/>
    <mergeCell ref="C15:C18"/>
    <mergeCell ref="D15:D18"/>
    <mergeCell ref="E15:E18"/>
    <mergeCell ref="A39:A58"/>
    <mergeCell ref="B39:B43"/>
    <mergeCell ref="C39:J43"/>
    <mergeCell ref="B44:B48"/>
    <mergeCell ref="C44:J48"/>
    <mergeCell ref="B49:B53"/>
    <mergeCell ref="C49:J53"/>
    <mergeCell ref="G38:H38"/>
    <mergeCell ref="G28:H28"/>
    <mergeCell ref="B25:B26"/>
    <mergeCell ref="B54:B58"/>
    <mergeCell ref="C54:J58"/>
    <mergeCell ref="G29:H29"/>
    <mergeCell ref="G30:H30"/>
    <mergeCell ref="G35:H35"/>
    <mergeCell ref="G32:H32"/>
    <mergeCell ref="G33:H33"/>
    <mergeCell ref="G34:H34"/>
    <mergeCell ref="B15:B18"/>
    <mergeCell ref="G27:H27"/>
    <mergeCell ref="F15:F18"/>
    <mergeCell ref="G20:H20"/>
    <mergeCell ref="F25:F26"/>
    <mergeCell ref="G25:H26"/>
    <mergeCell ref="G21:H21"/>
    <mergeCell ref="G23:H23"/>
    <mergeCell ref="G24:H24"/>
    <mergeCell ref="G22:H22"/>
    <mergeCell ref="G8:H8"/>
    <mergeCell ref="G13:H13"/>
    <mergeCell ref="G19:H19"/>
    <mergeCell ref="G14:H14"/>
    <mergeCell ref="G9:H9"/>
    <mergeCell ref="G10:H10"/>
    <mergeCell ref="G11:H11"/>
    <mergeCell ref="G31:H31"/>
    <mergeCell ref="G12:H12"/>
    <mergeCell ref="A1:A13"/>
    <mergeCell ref="B1:C5"/>
    <mergeCell ref="F1:J2"/>
    <mergeCell ref="G3:H3"/>
    <mergeCell ref="F4:F5"/>
    <mergeCell ref="G4:H4"/>
    <mergeCell ref="G5:H5"/>
    <mergeCell ref="G6:H6"/>
  </mergeCells>
  <dataValidations count="6">
    <dataValidation type="list" allowBlank="1" showInputMessage="1" showErrorMessage="1" sqref="C24:J24">
      <formula1>"A2,A3,A4,A5,ALTRO"</formula1>
    </dataValidation>
    <dataValidation type="list" allowBlank="1" showInputMessage="1" showErrorMessage="1" sqref="C22:J22">
      <formula1>"Sì, NO"</formula1>
    </dataValidation>
    <dataValidation type="list" allowBlank="1" showInputMessage="1" showErrorMessage="1" sqref="C21:J21 I19:J19 C19:F19">
      <formula1>"Sì,NO,"</formula1>
    </dataValidation>
    <dataValidation type="list" allowBlank="1" showInputMessage="1" showErrorMessage="1" sqref="C23:J23">
      <formula1>"5,4,3,2,1,"</formula1>
    </dataValidation>
    <dataValidation type="list" allowBlank="1" showInputMessage="1" showErrorMessage="1" sqref="C9:J9">
      <formula1>"Qualità,Fondo,Scarico,L42,Riposo"</formula1>
    </dataValidation>
    <dataValidation type="list" allowBlank="1" showInputMessage="1" showErrorMessage="1" sqref="C10:J10">
      <formula1>"FL,FK, RS,IT,FM,FP,R42,TEST,ZZZ,AS,LSS,DEF"</formula1>
    </dataValidation>
  </dataValidations>
  <printOptions horizontalCentered="1" verticalCentered="1"/>
  <pageMargins left="0.2" right="0.2" top="0.2" bottom="0.2" header="0" footer="0"/>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CRISTIAN AGNOLI</cp:lastModifiedBy>
  <cp:lastPrinted>2011-01-25T00:18:23Z</cp:lastPrinted>
  <dcterms:created xsi:type="dcterms:W3CDTF">2010-11-19T12:44:34Z</dcterms:created>
  <dcterms:modified xsi:type="dcterms:W3CDTF">2011-03-15T20:00:04Z</dcterms:modified>
  <cp:category/>
  <cp:version/>
  <cp:contentType/>
  <cp:contentStatus/>
</cp:coreProperties>
</file>